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vanwyk-my.sharepoint.com/personal/francois_agrifusion_co_za/Documents/Carbon/Carbon Project Development/Clients/GetMetal/GET Metal &amp; Waste/ERA/Monthly Reporting/2024/March/"/>
    </mc:Choice>
  </mc:AlternateContent>
  <xr:revisionPtr revIDLastSave="1668" documentId="8_{D1F3ECAA-E6E0-4966-B116-8ED06A2C5EB8}" xr6:coauthVersionLast="47" xr6:coauthVersionMax="47" xr10:uidLastSave="{0ED7B80E-CE28-4C8C-8A17-AD1499889553}"/>
  <workbookProtection workbookAlgorithmName="SHA-512" workbookHashValue="Z2Ildlr+PJ506H+KkPRpUIQOnQ+jblNeeSgGL9+CA9uSzeNjic6h9H0Czg/3P4MGEKSFGz8fpv3F8lCs1eXAgQ==" workbookSaltValue="eR7n3jfsTpPlyzNAW43Yuw==" workbookSpinCount="100000" lockStructure="1"/>
  <bookViews>
    <workbookView xWindow="-108" yWindow="-108" windowWidth="23256" windowHeight="12456" activeTab="2" xr2:uid="{04DF07B3-182E-4BFB-8EE1-CD82A32001F1}"/>
  </bookViews>
  <sheets>
    <sheet name="Collection Template" sheetId="3" r:id="rId1"/>
    <sheet name="Treatment Template" sheetId="6" r:id="rId2"/>
    <sheet name="Billing Summary" sheetId="7" r:id="rId3"/>
    <sheet name="VALIDATIONS" sheetId="5"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2" i="7" l="1"/>
  <c r="I62" i="7" l="1"/>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7" i="7"/>
  <c r="H62" i="3"/>
  <c r="D7" i="6" l="1"/>
  <c r="B7" i="6" s="1"/>
  <c r="H7" i="6" s="1"/>
  <c r="I7" i="7" l="1"/>
  <c r="A7" i="6"/>
  <c r="I63" i="7" l="1"/>
  <c r="I64" i="7" s="1"/>
</calcChain>
</file>

<file path=xl/sharedStrings.xml><?xml version="1.0" encoding="utf-8"?>
<sst xmlns="http://schemas.openxmlformats.org/spreadsheetml/2006/main" count="379" uniqueCount="130">
  <si>
    <t>Date</t>
  </si>
  <si>
    <t>Waste Classification</t>
  </si>
  <si>
    <t>Collect</t>
  </si>
  <si>
    <t>Transport</t>
  </si>
  <si>
    <t>TOTAL</t>
  </si>
  <si>
    <t>Source / Origin</t>
  </si>
  <si>
    <t>Dimension</t>
  </si>
  <si>
    <t>Brand/Producer</t>
  </si>
  <si>
    <t>Product Description</t>
  </si>
  <si>
    <t>General</t>
  </si>
  <si>
    <t>Composite</t>
  </si>
  <si>
    <t>Waste Classifications</t>
  </si>
  <si>
    <t>Dimensions</t>
  </si>
  <si>
    <t>Small (more than 50 cm)</t>
  </si>
  <si>
    <t>Medium (between 50 and 100 cm)</t>
  </si>
  <si>
    <t>Large (more than 100 cm)</t>
  </si>
  <si>
    <t>Local secondary Products</t>
  </si>
  <si>
    <t>Recycling</t>
  </si>
  <si>
    <t>Total</t>
  </si>
  <si>
    <t>Corporate</t>
  </si>
  <si>
    <t>Contract</t>
  </si>
  <si>
    <t>Adhoc</t>
  </si>
  <si>
    <t>Buy back centers</t>
  </si>
  <si>
    <t>Re-used / Refurbished</t>
  </si>
  <si>
    <t>WEEE COLLECTION / STARTING WEIGHT DETAILS</t>
  </si>
  <si>
    <t>SUBTOTAL</t>
  </si>
  <si>
    <t>VAT</t>
  </si>
  <si>
    <t>Total Kg</t>
  </si>
  <si>
    <t>Producer</t>
  </si>
  <si>
    <t>Waybill No.</t>
  </si>
  <si>
    <t xml:space="preserve">User Guide: </t>
  </si>
  <si>
    <t>TOTAL Kgs</t>
  </si>
  <si>
    <t>1. Complete the WEEE Collection/ Starting Weight Tab First.
2. Complete the Treatment Template with your aggregated WEEE Treatment details
3. Finally, add your costs that will be billed to ERA NPC on the Billing Summary</t>
  </si>
  <si>
    <t>Source/Origin</t>
  </si>
  <si>
    <t>Kgs</t>
  </si>
  <si>
    <t>Initial WEEE Weight</t>
  </si>
  <si>
    <t>Recycled</t>
  </si>
  <si>
    <t xml:space="preserve">Recovered </t>
  </si>
  <si>
    <t>Energy</t>
  </si>
  <si>
    <t>Export</t>
  </si>
  <si>
    <t>Landfill</t>
  </si>
  <si>
    <r>
      <t xml:space="preserve">BILLING SUMMARY </t>
    </r>
    <r>
      <rPr>
        <b/>
        <sz val="12"/>
        <color rgb="FF0B5C59"/>
        <rFont val="Rubik"/>
      </rPr>
      <t>(Collect, Transport and Recycling are measured in Rands)</t>
    </r>
  </si>
  <si>
    <r>
      <t xml:space="preserve">WEEE TREATMENT TEMPLATE </t>
    </r>
    <r>
      <rPr>
        <b/>
        <sz val="12"/>
        <color rgb="FF0B5C59"/>
        <rFont val="Rubik"/>
      </rPr>
      <t>(All values are measured in kgs)</t>
    </r>
  </si>
  <si>
    <t>Please ensure that the correct formatting is applied to your figures in each column</t>
  </si>
  <si>
    <t>NB!</t>
  </si>
  <si>
    <t>Various</t>
  </si>
  <si>
    <t>Electric and electronic aluminium components</t>
  </si>
  <si>
    <t>Air conditioning radiators for electric and electronic equipment</t>
  </si>
  <si>
    <t>Clothing irons home appliances</t>
  </si>
  <si>
    <t>Computer Hard drives</t>
  </si>
  <si>
    <t>Electric and electronic aluminium cables and wire</t>
  </si>
  <si>
    <t>Plugs, light fittings, switches, electrical connectors</t>
  </si>
  <si>
    <t>Electric and electronic copper cables and wire</t>
  </si>
  <si>
    <t>Electric and electronic insulated armored copper cables and wire</t>
  </si>
  <si>
    <t>Electric and electronic insulated copper cables and wire</t>
  </si>
  <si>
    <t>Electric and electronic insulated communication copper cables and wire</t>
  </si>
  <si>
    <t>Electric and electronic household geysers</t>
  </si>
  <si>
    <t>Electric and electronic mixed copper cables and wire</t>
  </si>
  <si>
    <t>Electric and electronic shiny bright cables and wire</t>
  </si>
  <si>
    <t>Electric and electronic tin cables and wire</t>
  </si>
  <si>
    <t>Household electronic appliance heating elements</t>
  </si>
  <si>
    <t>Medium steel electric and electronic household appliances</t>
  </si>
  <si>
    <t>Electric and electronic motors from WEEE</t>
  </si>
  <si>
    <t>Stainless Steel household electronic appliances</t>
  </si>
  <si>
    <t>Electric and electronic steel cables and wire</t>
  </si>
  <si>
    <t>Large steel electric and electronic equipment</t>
  </si>
  <si>
    <t>Computer Circuit Board</t>
  </si>
  <si>
    <t>Computer Mother Board</t>
  </si>
  <si>
    <t>Computer Motherboard</t>
  </si>
  <si>
    <t>Air conditioning radiators</t>
  </si>
  <si>
    <t>Electric and electronic heating elements</t>
  </si>
  <si>
    <t>Electric and electronic aluminium cables and wire clean</t>
  </si>
  <si>
    <t>Electric and electronic cables and wire</t>
  </si>
  <si>
    <t>Medium steel electric and electronic equipment</t>
  </si>
  <si>
    <t>Small steel electric and electronic equipment</t>
  </si>
  <si>
    <t>HB130102P</t>
  </si>
  <si>
    <t>CH68946P</t>
  </si>
  <si>
    <t>AT116786P</t>
  </si>
  <si>
    <t>AT115924P</t>
  </si>
  <si>
    <t>CH68006P</t>
  </si>
  <si>
    <t>AT116994P</t>
  </si>
  <si>
    <t>CA45784P</t>
  </si>
  <si>
    <t>CA46212P</t>
  </si>
  <si>
    <t>MI169269P</t>
  </si>
  <si>
    <t>HB130845P</t>
  </si>
  <si>
    <t>HB129709P</t>
  </si>
  <si>
    <t>MR748P</t>
  </si>
  <si>
    <t>AT118458P</t>
  </si>
  <si>
    <t>AT119199P</t>
  </si>
  <si>
    <t>HB130587P</t>
  </si>
  <si>
    <t>MI171255P</t>
  </si>
  <si>
    <t>AT117706P</t>
  </si>
  <si>
    <t>MR750P</t>
  </si>
  <si>
    <t>AT119601P</t>
  </si>
  <si>
    <t>AT116193P</t>
  </si>
  <si>
    <t>Z3038P</t>
  </si>
  <si>
    <t>Z3094P</t>
  </si>
  <si>
    <t>Z2900P</t>
  </si>
  <si>
    <t>AT118217P</t>
  </si>
  <si>
    <t>MI170299P</t>
  </si>
  <si>
    <t>CA45820P</t>
  </si>
  <si>
    <t>CH68881P</t>
  </si>
  <si>
    <t>Z2797P</t>
  </si>
  <si>
    <t>Z2904P</t>
  </si>
  <si>
    <t>Z3132P</t>
  </si>
  <si>
    <t>Z2752P</t>
  </si>
  <si>
    <t>Z2983P</t>
  </si>
  <si>
    <t>Z3107P</t>
  </si>
  <si>
    <t>Z3148P</t>
  </si>
  <si>
    <t>Z3040P</t>
  </si>
  <si>
    <t>Z2776P</t>
  </si>
  <si>
    <t>Z2844P</t>
  </si>
  <si>
    <t>AT117275P</t>
  </si>
  <si>
    <t>AT115990P</t>
  </si>
  <si>
    <t>CH67061P</t>
  </si>
  <si>
    <t>Z2972P</t>
  </si>
  <si>
    <t>Z2958P</t>
  </si>
  <si>
    <t>Z2787P</t>
  </si>
  <si>
    <t>CH69183P</t>
  </si>
  <si>
    <t>MR740P</t>
  </si>
  <si>
    <t>MR742P</t>
  </si>
  <si>
    <t>HB129805P</t>
  </si>
  <si>
    <t>MR729P</t>
  </si>
  <si>
    <t>AT117273P</t>
  </si>
  <si>
    <t>Z2995P</t>
  </si>
  <si>
    <t>Z2798P</t>
  </si>
  <si>
    <t>Z3095P</t>
  </si>
  <si>
    <t>Z3033P</t>
  </si>
  <si>
    <t>Z3145P</t>
  </si>
  <si>
    <t>AT118272P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</si>
</sst>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7">
    <font>
      <sz val="11"/>
      <color theme="1"/>
      <name val="Calibri"/>
      <family val="2"/>
      <scheme val="minor"/>
    </font>
    <font>
      <sz val="11"/>
      <color theme="1"/>
      <name val="Rubik"/>
    </font>
    <font>
      <b/>
      <sz val="11"/>
      <color theme="1"/>
      <name val="Rubik"/>
    </font>
    <font>
      <b/>
      <sz val="20"/>
      <color rgb="FF0B5C59"/>
      <name val="Rubik"/>
    </font>
    <font>
      <b/>
      <sz val="12"/>
      <color rgb="FF0B5C59"/>
      <name val="Rubik"/>
    </font>
    <font>
      <sz val="11"/>
      <color theme="1"/>
      <name val="Calibri"/>
      <family val="2"/>
      <scheme val="minor"/>
    </font>
    <font>
      <sz val="11"/>
      <color rgb="FF000000"/>
      <name val="Rubik"/>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bottom/>
      <diagonal/>
    </border>
    <border>
      <left/>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right style="medium">
        <color auto="1"/>
      </right>
      <top/>
      <bottom style="medium">
        <color auto="1"/>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auto="1"/>
      </top>
      <bottom/>
      <diagonal/>
    </border>
    <border>
      <left style="thin">
        <color auto="1"/>
      </left>
      <right style="medium">
        <color indexed="64"/>
      </right>
      <top/>
      <bottom style="medium">
        <color indexed="64"/>
      </bottom>
      <diagonal/>
    </border>
  </borders>
  <cellStyleXfs count="2">
    <xf numFmtId="0" fontId="0" fillId="0" borderId="0"/>
    <xf numFmtId="9" fontId="5" fillId="0" borderId="0" applyFont="0" applyFill="0" applyBorder="0" applyAlignment="0" applyProtection="0"/>
  </cellStyleXfs>
  <cellXfs count="79">
    <xf numFmtId="0" fontId="0" fillId="0" borderId="0" xfId="0"/>
    <xf numFmtId="0" fontId="1" fillId="0" borderId="0" xfId="0" applyFont="1"/>
    <xf numFmtId="0" fontId="1" fillId="0" borderId="21" xfId="0" applyFont="1" applyBorder="1"/>
    <xf numFmtId="0" fontId="1" fillId="0" borderId="0" xfId="0" applyFont="1" applyAlignment="1">
      <alignment horizontal="left"/>
    </xf>
    <xf numFmtId="0" fontId="2" fillId="0" borderId="1" xfId="0" applyFont="1" applyBorder="1" applyAlignment="1">
      <alignment horizontal="left"/>
    </xf>
    <xf numFmtId="0" fontId="4" fillId="0" borderId="1" xfId="0" applyFont="1" applyBorder="1" applyAlignment="1">
      <alignment horizontal="left"/>
    </xf>
    <xf numFmtId="0" fontId="4" fillId="0" borderId="10" xfId="0" applyFont="1" applyBorder="1" applyAlignment="1">
      <alignment horizontal="left"/>
    </xf>
    <xf numFmtId="0" fontId="4" fillId="0" borderId="9" xfId="0" applyFont="1" applyBorder="1" applyAlignment="1">
      <alignment horizontal="left"/>
    </xf>
    <xf numFmtId="0" fontId="4" fillId="0" borderId="16" xfId="0" applyFont="1" applyBorder="1" applyAlignment="1">
      <alignment horizontal="left"/>
    </xf>
    <xf numFmtId="0" fontId="1" fillId="0" borderId="22" xfId="0" applyFont="1" applyBorder="1" applyAlignment="1">
      <alignment horizontal="center"/>
    </xf>
    <xf numFmtId="0" fontId="1" fillId="0" borderId="6" xfId="0" applyFont="1" applyBorder="1" applyAlignment="1">
      <alignment horizontal="center"/>
    </xf>
    <xf numFmtId="0" fontId="2" fillId="0" borderId="3" xfId="0" applyFont="1" applyBorder="1" applyAlignment="1">
      <alignment horizontal="left"/>
    </xf>
    <xf numFmtId="0" fontId="4" fillId="0" borderId="1" xfId="0" applyFont="1" applyBorder="1" applyAlignment="1">
      <alignment horizontal="left" wrapText="1"/>
    </xf>
    <xf numFmtId="0" fontId="4" fillId="0" borderId="5" xfId="0" applyFont="1" applyBorder="1" applyAlignment="1">
      <alignment horizontal="left" wrapText="1"/>
    </xf>
    <xf numFmtId="164" fontId="2" fillId="0" borderId="3" xfId="0" applyNumberFormat="1" applyFont="1" applyBorder="1" applyAlignment="1">
      <alignment horizontal="center"/>
    </xf>
    <xf numFmtId="2" fontId="1" fillId="0" borderId="1" xfId="0" applyNumberFormat="1" applyFont="1" applyBorder="1" applyAlignment="1">
      <alignment horizontal="center"/>
    </xf>
    <xf numFmtId="2" fontId="1" fillId="3" borderId="1" xfId="0" applyNumberFormat="1" applyFont="1" applyFill="1" applyBorder="1" applyAlignment="1">
      <alignment horizontal="center"/>
    </xf>
    <xf numFmtId="0" fontId="1" fillId="0" borderId="9" xfId="0" applyFont="1" applyBorder="1" applyAlignment="1">
      <alignment horizontal="center"/>
    </xf>
    <xf numFmtId="14" fontId="1" fillId="0" borderId="9" xfId="0" applyNumberFormat="1" applyFont="1" applyBorder="1" applyAlignment="1">
      <alignment horizontal="center"/>
    </xf>
    <xf numFmtId="0" fontId="1" fillId="0" borderId="20" xfId="0" applyFont="1" applyBorder="1" applyAlignment="1">
      <alignment horizontal="center"/>
    </xf>
    <xf numFmtId="0" fontId="1" fillId="0" borderId="11" xfId="0" applyFont="1" applyBorder="1" applyAlignment="1">
      <alignment horizontal="center"/>
    </xf>
    <xf numFmtId="0" fontId="1" fillId="0" borderId="13" xfId="0" applyFont="1" applyBorder="1" applyAlignment="1">
      <alignment horizontal="center"/>
    </xf>
    <xf numFmtId="0" fontId="1" fillId="0" borderId="23" xfId="0" applyFont="1" applyBorder="1" applyAlignment="1">
      <alignment horizontal="center"/>
    </xf>
    <xf numFmtId="0" fontId="1" fillId="0" borderId="0" xfId="0" applyFont="1" applyAlignment="1">
      <alignment horizontal="center"/>
    </xf>
    <xf numFmtId="0" fontId="1" fillId="0" borderId="20" xfId="0" applyFont="1" applyBorder="1" applyAlignment="1">
      <alignment horizontal="left"/>
    </xf>
    <xf numFmtId="164" fontId="1" fillId="0" borderId="20" xfId="0" applyNumberFormat="1" applyFont="1" applyBorder="1" applyAlignment="1">
      <alignment horizontal="left"/>
    </xf>
    <xf numFmtId="164" fontId="1" fillId="0" borderId="2" xfId="0" applyNumberFormat="1" applyFont="1" applyBorder="1" applyAlignment="1">
      <alignment horizontal="left"/>
    </xf>
    <xf numFmtId="164" fontId="1" fillId="0" borderId="3" xfId="0" applyNumberFormat="1" applyFont="1" applyBorder="1" applyAlignment="1">
      <alignment horizontal="left"/>
    </xf>
    <xf numFmtId="0" fontId="4" fillId="0" borderId="0" xfId="0" applyFont="1" applyAlignment="1">
      <alignment horizontal="left"/>
    </xf>
    <xf numFmtId="2" fontId="1" fillId="0" borderId="0" xfId="0" applyNumberFormat="1" applyFont="1" applyAlignment="1">
      <alignment horizontal="center"/>
    </xf>
    <xf numFmtId="2" fontId="2" fillId="0" borderId="0" xfId="0" applyNumberFormat="1" applyFont="1" applyAlignment="1">
      <alignment horizontal="center"/>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1" fillId="0" borderId="7" xfId="0" applyFont="1" applyBorder="1"/>
    <xf numFmtId="2" fontId="1" fillId="0" borderId="0" xfId="0" applyNumberFormat="1" applyFont="1" applyAlignment="1">
      <alignment horizontal="left"/>
    </xf>
    <xf numFmtId="0" fontId="1" fillId="0" borderId="22" xfId="0" applyFont="1" applyBorder="1" applyAlignment="1">
      <alignment horizontal="left"/>
    </xf>
    <xf numFmtId="0" fontId="4" fillId="0" borderId="5" xfId="0" applyFont="1" applyBorder="1" applyAlignment="1">
      <alignment horizontal="left"/>
    </xf>
    <xf numFmtId="164" fontId="1" fillId="0" borderId="20" xfId="0" applyNumberFormat="1" applyFont="1" applyBorder="1" applyAlignment="1">
      <alignment horizontal="center"/>
    </xf>
    <xf numFmtId="0" fontId="1" fillId="0" borderId="10" xfId="0" applyFont="1" applyBorder="1" applyAlignment="1">
      <alignment horizontal="center"/>
    </xf>
    <xf numFmtId="14" fontId="1" fillId="0" borderId="10" xfId="0" applyNumberFormat="1" applyFont="1" applyBorder="1" applyAlignment="1">
      <alignment horizontal="center"/>
    </xf>
    <xf numFmtId="0" fontId="1" fillId="0" borderId="24" xfId="0" applyFont="1" applyBorder="1"/>
    <xf numFmtId="9" fontId="1" fillId="0" borderId="0" xfId="1" applyFont="1" applyAlignment="1">
      <alignment horizontal="left"/>
    </xf>
    <xf numFmtId="9" fontId="1" fillId="0" borderId="0" xfId="0" applyNumberFormat="1" applyFont="1" applyAlignment="1">
      <alignment horizontal="left"/>
    </xf>
    <xf numFmtId="9" fontId="2" fillId="0" borderId="0" xfId="0" applyNumberFormat="1" applyFont="1" applyAlignment="1">
      <alignment horizontal="left"/>
    </xf>
    <xf numFmtId="2" fontId="1" fillId="3" borderId="5" xfId="0" applyNumberFormat="1" applyFont="1" applyFill="1" applyBorder="1" applyAlignment="1">
      <alignment horizontal="center"/>
    </xf>
    <xf numFmtId="4" fontId="1" fillId="0" borderId="20" xfId="0" applyNumberFormat="1" applyFont="1" applyBorder="1" applyAlignment="1">
      <alignment horizontal="center"/>
    </xf>
    <xf numFmtId="4" fontId="2" fillId="0" borderId="3" xfId="0" applyNumberFormat="1" applyFont="1" applyBorder="1" applyAlignment="1">
      <alignment horizontal="center"/>
    </xf>
    <xf numFmtId="4" fontId="1" fillId="0" borderId="12" xfId="0" applyNumberFormat="1" applyFont="1" applyBorder="1" applyAlignment="1">
      <alignment horizontal="center"/>
    </xf>
    <xf numFmtId="4" fontId="2" fillId="0" borderId="1" xfId="0" applyNumberFormat="1" applyFont="1" applyBorder="1" applyAlignment="1">
      <alignment horizontal="center"/>
    </xf>
    <xf numFmtId="4" fontId="1" fillId="0" borderId="0" xfId="0" applyNumberFormat="1" applyFont="1" applyAlignment="1">
      <alignment horizontal="left"/>
    </xf>
    <xf numFmtId="0" fontId="6" fillId="0" borderId="7" xfId="0" applyFont="1" applyBorder="1"/>
    <xf numFmtId="0" fontId="1" fillId="0" borderId="1" xfId="0" applyFont="1" applyBorder="1" applyAlignment="1">
      <alignment horizontal="left"/>
    </xf>
    <xf numFmtId="164" fontId="1" fillId="0" borderId="1" xfId="0" applyNumberFormat="1" applyFont="1" applyBorder="1" applyAlignment="1">
      <alignment horizontal="left"/>
    </xf>
    <xf numFmtId="164" fontId="1" fillId="0" borderId="1" xfId="0" applyNumberFormat="1" applyFont="1" applyBorder="1" applyAlignment="1">
      <alignment horizontal="center"/>
    </xf>
    <xf numFmtId="4" fontId="1" fillId="0" borderId="1" xfId="0" applyNumberFormat="1" applyFont="1" applyBorder="1" applyAlignment="1">
      <alignment horizontal="center"/>
    </xf>
    <xf numFmtId="0" fontId="3" fillId="2" borderId="4" xfId="0" applyFont="1"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1" fillId="0" borderId="19" xfId="0" applyFont="1" applyBorder="1" applyAlignment="1">
      <alignment horizontal="center"/>
    </xf>
    <xf numFmtId="0" fontId="1" fillId="0" borderId="23" xfId="0" applyFont="1" applyBorder="1" applyAlignment="1">
      <alignment horizontal="center"/>
    </xf>
    <xf numFmtId="0" fontId="1" fillId="0" borderId="22" xfId="0" applyFont="1" applyBorder="1" applyAlignment="1">
      <alignment horizontal="center"/>
    </xf>
    <xf numFmtId="0" fontId="1" fillId="0" borderId="17" xfId="0" applyFont="1" applyBorder="1" applyAlignment="1">
      <alignment horizontal="center"/>
    </xf>
    <xf numFmtId="0" fontId="1" fillId="0" borderId="0" xfId="0" applyFont="1" applyAlignment="1">
      <alignment horizontal="center"/>
    </xf>
    <xf numFmtId="0" fontId="1" fillId="0" borderId="6"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3" fillId="2" borderId="0" xfId="0" applyFont="1" applyFill="1" applyAlignment="1">
      <alignment horizontal="left"/>
    </xf>
    <xf numFmtId="0" fontId="3" fillId="2" borderId="6" xfId="0" applyFont="1" applyFill="1" applyBorder="1" applyAlignment="1">
      <alignment horizontal="left"/>
    </xf>
    <xf numFmtId="0" fontId="1" fillId="0" borderId="19" xfId="0" applyFont="1" applyBorder="1" applyAlignment="1">
      <alignment horizontal="center" wrapText="1"/>
    </xf>
    <xf numFmtId="0" fontId="1" fillId="0" borderId="23" xfId="0" applyFont="1" applyBorder="1" applyAlignment="1">
      <alignment horizontal="center" wrapText="1"/>
    </xf>
    <xf numFmtId="0" fontId="1" fillId="0" borderId="22" xfId="0" applyFont="1" applyBorder="1" applyAlignment="1">
      <alignment horizontal="center" wrapText="1"/>
    </xf>
    <xf numFmtId="0" fontId="1" fillId="0" borderId="17" xfId="0" applyFont="1" applyBorder="1" applyAlignment="1">
      <alignment horizontal="center" wrapText="1"/>
    </xf>
    <xf numFmtId="0" fontId="1" fillId="0" borderId="0" xfId="0" applyFont="1" applyAlignment="1">
      <alignment horizontal="center" wrapText="1"/>
    </xf>
    <xf numFmtId="0" fontId="1" fillId="0" borderId="6" xfId="0" applyFont="1" applyBorder="1" applyAlignment="1">
      <alignment horizontal="center"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1" fillId="0" borderId="18"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0B5C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79780</xdr:rowOff>
    </xdr:from>
    <xdr:to>
      <xdr:col>2</xdr:col>
      <xdr:colOff>321088</xdr:colOff>
      <xdr:row>3</xdr:row>
      <xdr:rowOff>62182</xdr:rowOff>
    </xdr:to>
    <xdr:pic>
      <xdr:nvPicPr>
        <xdr:cNvPr id="4" name="Picture 3">
          <a:extLst>
            <a:ext uri="{FF2B5EF4-FFF2-40B4-BE49-F238E27FC236}">
              <a16:creationId xmlns:a16="http://schemas.microsoft.com/office/drawing/2014/main" id="{545C0969-729E-4CC6-A310-7B97E73AAE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780"/>
          <a:ext cx="3151188" cy="12025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79780</xdr:rowOff>
    </xdr:from>
    <xdr:to>
      <xdr:col>1</xdr:col>
      <xdr:colOff>198438</xdr:colOff>
      <xdr:row>3</xdr:row>
      <xdr:rowOff>98468</xdr:rowOff>
    </xdr:to>
    <xdr:pic>
      <xdr:nvPicPr>
        <xdr:cNvPr id="2" name="Picture 1">
          <a:extLst>
            <a:ext uri="{FF2B5EF4-FFF2-40B4-BE49-F238E27FC236}">
              <a16:creationId xmlns:a16="http://schemas.microsoft.com/office/drawing/2014/main" id="{AE86AF36-9559-428F-A7DD-A9BA5B1A78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780"/>
          <a:ext cx="3152775" cy="12025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36301</xdr:colOff>
      <xdr:row>0</xdr:row>
      <xdr:rowOff>79780</xdr:rowOff>
    </xdr:from>
    <xdr:to>
      <xdr:col>2</xdr:col>
      <xdr:colOff>188248</xdr:colOff>
      <xdr:row>3</xdr:row>
      <xdr:rowOff>98468</xdr:rowOff>
    </xdr:to>
    <xdr:pic>
      <xdr:nvPicPr>
        <xdr:cNvPr id="2" name="Picture 1">
          <a:extLst>
            <a:ext uri="{FF2B5EF4-FFF2-40B4-BE49-F238E27FC236}">
              <a16:creationId xmlns:a16="http://schemas.microsoft.com/office/drawing/2014/main" id="{DA0981EF-F82B-4CB0-A9B1-C108B772B4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301" y="79780"/>
          <a:ext cx="3145518" cy="122518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63E8-2444-4E89-8832-86DE43473821}">
  <sheetPr>
    <pageSetUpPr fitToPage="1"/>
  </sheetPr>
  <dimension ref="A1:K62"/>
  <sheetViews>
    <sheetView zoomScale="70" zoomScaleNormal="70" workbookViewId="0">
      <selection sqref="A1:H4"/>
    </sheetView>
  </sheetViews>
  <sheetFormatPr defaultColWidth="8.77734375" defaultRowHeight="13.8"/>
  <cols>
    <col min="1" max="1" width="19.33203125" style="3" customWidth="1"/>
    <col min="2" max="2" width="21.21875" style="3" customWidth="1"/>
    <col min="3" max="3" width="13.109375" style="3" customWidth="1"/>
    <col min="4" max="4" width="18.88671875" style="3" bestFit="1" customWidth="1"/>
    <col min="5" max="5" width="69.44140625" style="3" customWidth="1"/>
    <col min="6" max="6" width="23.88671875" style="3" bestFit="1" customWidth="1"/>
    <col min="7" max="7" width="34.88671875" style="3" customWidth="1"/>
    <col min="8" max="8" width="19.77734375" style="3" customWidth="1"/>
    <col min="9" max="9" width="2.5546875" style="3" customWidth="1"/>
    <col min="10" max="10" width="14.88671875" style="3" customWidth="1"/>
    <col min="11" max="11" width="95.21875" style="3" customWidth="1"/>
    <col min="12" max="16384" width="8.77734375" style="3"/>
  </cols>
  <sheetData>
    <row r="1" spans="1:11" ht="60" customHeight="1">
      <c r="A1" s="59"/>
      <c r="B1" s="60"/>
      <c r="C1" s="60"/>
      <c r="D1" s="60"/>
      <c r="E1" s="60"/>
      <c r="F1" s="60"/>
      <c r="G1" s="60"/>
      <c r="H1" s="61"/>
      <c r="I1" s="22"/>
      <c r="J1" s="32" t="s">
        <v>30</v>
      </c>
      <c r="K1" s="31" t="s">
        <v>32</v>
      </c>
    </row>
    <row r="2" spans="1:11">
      <c r="A2" s="62"/>
      <c r="B2" s="63"/>
      <c r="C2" s="63"/>
      <c r="D2" s="63"/>
      <c r="E2" s="63"/>
      <c r="F2" s="63"/>
      <c r="G2" s="63"/>
      <c r="H2" s="64"/>
      <c r="I2" s="23"/>
    </row>
    <row r="3" spans="1:11" ht="15.6">
      <c r="A3" s="62"/>
      <c r="B3" s="63"/>
      <c r="C3" s="63"/>
      <c r="D3" s="63"/>
      <c r="E3" s="63"/>
      <c r="F3" s="63"/>
      <c r="G3" s="63"/>
      <c r="H3" s="64"/>
      <c r="I3" s="23"/>
      <c r="J3" s="33" t="s">
        <v>44</v>
      </c>
      <c r="K3" s="31" t="s">
        <v>43</v>
      </c>
    </row>
    <row r="4" spans="1:11" ht="14.4" thickBot="1">
      <c r="A4" s="65"/>
      <c r="B4" s="66"/>
      <c r="C4" s="66"/>
      <c r="D4" s="66"/>
      <c r="E4" s="66"/>
      <c r="F4" s="66"/>
      <c r="G4" s="66"/>
      <c r="H4" s="67"/>
      <c r="I4" s="23"/>
    </row>
    <row r="5" spans="1:11" ht="25.2" thickBot="1">
      <c r="A5" s="56" t="s">
        <v>24</v>
      </c>
      <c r="B5" s="57"/>
      <c r="C5" s="57"/>
      <c r="D5" s="57"/>
      <c r="E5" s="57"/>
      <c r="F5" s="57"/>
      <c r="G5" s="57"/>
      <c r="H5" s="58"/>
      <c r="I5" s="23"/>
    </row>
    <row r="6" spans="1:11" ht="16.2" thickBot="1">
      <c r="A6" s="6" t="s">
        <v>33</v>
      </c>
      <c r="B6" s="6" t="s">
        <v>29</v>
      </c>
      <c r="C6" s="6" t="s">
        <v>0</v>
      </c>
      <c r="D6" s="6" t="s">
        <v>7</v>
      </c>
      <c r="E6" s="6" t="s">
        <v>8</v>
      </c>
      <c r="F6" s="7" t="s">
        <v>1</v>
      </c>
      <c r="G6" s="6" t="s">
        <v>6</v>
      </c>
      <c r="H6" s="8" t="s">
        <v>34</v>
      </c>
      <c r="I6" s="28"/>
    </row>
    <row r="7" spans="1:11" ht="14.4" thickBot="1">
      <c r="A7" s="17" t="s">
        <v>22</v>
      </c>
      <c r="B7" s="17" t="s">
        <v>75</v>
      </c>
      <c r="C7" s="18">
        <v>45382</v>
      </c>
      <c r="D7" s="17" t="s">
        <v>45</v>
      </c>
      <c r="E7" s="51" t="s">
        <v>46</v>
      </c>
      <c r="F7" s="19" t="s">
        <v>9</v>
      </c>
      <c r="G7" s="9" t="s">
        <v>13</v>
      </c>
      <c r="H7" s="48">
        <v>3523.48</v>
      </c>
      <c r="I7" s="29"/>
    </row>
    <row r="8" spans="1:11" ht="14.4" thickBot="1">
      <c r="A8" s="17" t="s">
        <v>22</v>
      </c>
      <c r="B8" s="20" t="s">
        <v>76</v>
      </c>
      <c r="C8" s="18">
        <v>45382</v>
      </c>
      <c r="D8" s="17" t="s">
        <v>45</v>
      </c>
      <c r="E8" s="34" t="s">
        <v>69</v>
      </c>
      <c r="F8" s="19" t="s">
        <v>9</v>
      </c>
      <c r="G8" s="10" t="s">
        <v>14</v>
      </c>
      <c r="H8" s="48">
        <v>2336.2200000000003</v>
      </c>
      <c r="I8" s="29"/>
    </row>
    <row r="9" spans="1:11" ht="14.4" thickBot="1">
      <c r="A9" s="17" t="s">
        <v>22</v>
      </c>
      <c r="B9" s="20" t="s">
        <v>77</v>
      </c>
      <c r="C9" s="18">
        <v>45382</v>
      </c>
      <c r="D9" s="17" t="s">
        <v>45</v>
      </c>
      <c r="E9" s="34" t="s">
        <v>47</v>
      </c>
      <c r="F9" s="19" t="s">
        <v>9</v>
      </c>
      <c r="G9" s="10" t="s">
        <v>14</v>
      </c>
      <c r="H9" s="48">
        <v>99.4</v>
      </c>
      <c r="I9" s="29"/>
    </row>
    <row r="10" spans="1:11" ht="14.4" thickBot="1">
      <c r="A10" s="17" t="s">
        <v>22</v>
      </c>
      <c r="B10" s="20" t="s">
        <v>78</v>
      </c>
      <c r="C10" s="18">
        <v>45382</v>
      </c>
      <c r="D10" s="17" t="s">
        <v>45</v>
      </c>
      <c r="E10" s="34" t="s">
        <v>48</v>
      </c>
      <c r="F10" s="19" t="s">
        <v>9</v>
      </c>
      <c r="G10" s="10" t="s">
        <v>13</v>
      </c>
      <c r="H10" s="48">
        <v>143.4</v>
      </c>
      <c r="I10" s="29"/>
      <c r="K10" s="35"/>
    </row>
    <row r="11" spans="1:11" ht="14.4" thickBot="1">
      <c r="A11" s="17" t="s">
        <v>22</v>
      </c>
      <c r="B11" s="20" t="s">
        <v>79</v>
      </c>
      <c r="C11" s="18">
        <v>45382</v>
      </c>
      <c r="D11" s="17" t="s">
        <v>45</v>
      </c>
      <c r="E11" s="34" t="s">
        <v>49</v>
      </c>
      <c r="F11" s="19" t="s">
        <v>9</v>
      </c>
      <c r="G11" s="10" t="s">
        <v>13</v>
      </c>
      <c r="H11" s="48">
        <v>3728.6799999999853</v>
      </c>
      <c r="I11" s="29"/>
      <c r="K11" s="35"/>
    </row>
    <row r="12" spans="1:11" ht="14.4" thickBot="1">
      <c r="A12" s="17" t="s">
        <v>22</v>
      </c>
      <c r="B12" s="20" t="s">
        <v>80</v>
      </c>
      <c r="C12" s="18">
        <v>45382</v>
      </c>
      <c r="D12" s="17" t="s">
        <v>45</v>
      </c>
      <c r="E12" s="34" t="s">
        <v>49</v>
      </c>
      <c r="F12" s="19" t="s">
        <v>9</v>
      </c>
      <c r="G12" s="10" t="s">
        <v>13</v>
      </c>
      <c r="H12" s="48">
        <v>138.60000000000002</v>
      </c>
      <c r="I12" s="29"/>
      <c r="K12" s="35"/>
    </row>
    <row r="13" spans="1:11" ht="14.4" thickBot="1">
      <c r="A13" s="17" t="s">
        <v>22</v>
      </c>
      <c r="B13" s="20" t="s">
        <v>81</v>
      </c>
      <c r="C13" s="18">
        <v>45382</v>
      </c>
      <c r="D13" s="17" t="s">
        <v>45</v>
      </c>
      <c r="E13" s="34" t="s">
        <v>49</v>
      </c>
      <c r="F13" s="19" t="s">
        <v>9</v>
      </c>
      <c r="G13" s="10" t="s">
        <v>13</v>
      </c>
      <c r="H13" s="48">
        <v>143.84999999999991</v>
      </c>
      <c r="I13" s="29"/>
      <c r="K13" s="35"/>
    </row>
    <row r="14" spans="1:11" ht="14.4" thickBot="1">
      <c r="A14" s="17" t="s">
        <v>22</v>
      </c>
      <c r="B14" s="20" t="s">
        <v>82</v>
      </c>
      <c r="C14" s="18">
        <v>45382</v>
      </c>
      <c r="D14" s="17" t="s">
        <v>45</v>
      </c>
      <c r="E14" s="34" t="s">
        <v>71</v>
      </c>
      <c r="F14" s="19" t="s">
        <v>9</v>
      </c>
      <c r="G14" s="10" t="s">
        <v>13</v>
      </c>
      <c r="H14" s="48">
        <v>1584.5</v>
      </c>
      <c r="I14" s="29"/>
    </row>
    <row r="15" spans="1:11" ht="14.4" thickBot="1">
      <c r="A15" s="17" t="s">
        <v>22</v>
      </c>
      <c r="B15" s="20" t="s">
        <v>83</v>
      </c>
      <c r="C15" s="18">
        <v>45382</v>
      </c>
      <c r="D15" s="17" t="s">
        <v>45</v>
      </c>
      <c r="E15" s="34" t="s">
        <v>72</v>
      </c>
      <c r="F15" s="19" t="s">
        <v>9</v>
      </c>
      <c r="G15" s="10" t="s">
        <v>13</v>
      </c>
      <c r="H15" s="48">
        <v>47.5</v>
      </c>
      <c r="I15" s="29"/>
    </row>
    <row r="16" spans="1:11" ht="14.4" thickBot="1">
      <c r="A16" s="17" t="s">
        <v>22</v>
      </c>
      <c r="B16" s="20" t="s">
        <v>84</v>
      </c>
      <c r="C16" s="18">
        <v>45382</v>
      </c>
      <c r="D16" s="17" t="s">
        <v>45</v>
      </c>
      <c r="E16" s="34" t="s">
        <v>51</v>
      </c>
      <c r="F16" s="19" t="s">
        <v>9</v>
      </c>
      <c r="G16" s="10" t="s">
        <v>13</v>
      </c>
      <c r="H16" s="48">
        <v>453.53000000000583</v>
      </c>
      <c r="I16" s="29"/>
      <c r="J16" s="35"/>
    </row>
    <row r="17" spans="1:9" ht="14.4" thickBot="1">
      <c r="A17" s="17" t="s">
        <v>22</v>
      </c>
      <c r="B17" s="20" t="s">
        <v>85</v>
      </c>
      <c r="C17" s="18">
        <v>45382</v>
      </c>
      <c r="D17" s="17" t="s">
        <v>45</v>
      </c>
      <c r="E17" s="34" t="s">
        <v>51</v>
      </c>
      <c r="F17" s="19" t="s">
        <v>9</v>
      </c>
      <c r="G17" s="10" t="s">
        <v>13</v>
      </c>
      <c r="H17" s="48">
        <v>195.18999999999988</v>
      </c>
      <c r="I17" s="29"/>
    </row>
    <row r="18" spans="1:9" ht="14.4" thickBot="1">
      <c r="A18" s="17" t="s">
        <v>22</v>
      </c>
      <c r="B18" s="20" t="s">
        <v>86</v>
      </c>
      <c r="C18" s="18">
        <v>45382</v>
      </c>
      <c r="D18" s="17" t="s">
        <v>45</v>
      </c>
      <c r="E18" s="34" t="s">
        <v>52</v>
      </c>
      <c r="F18" s="19" t="s">
        <v>9</v>
      </c>
      <c r="G18" s="10" t="s">
        <v>13</v>
      </c>
      <c r="H18" s="48">
        <v>3331.599999999999</v>
      </c>
      <c r="I18" s="29"/>
    </row>
    <row r="19" spans="1:9" ht="14.4" thickBot="1">
      <c r="A19" s="17" t="s">
        <v>22</v>
      </c>
      <c r="B19" s="20" t="s">
        <v>87</v>
      </c>
      <c r="C19" s="18">
        <v>45382</v>
      </c>
      <c r="D19" s="17" t="s">
        <v>45</v>
      </c>
      <c r="E19" s="34" t="s">
        <v>53</v>
      </c>
      <c r="F19" s="19" t="s">
        <v>9</v>
      </c>
      <c r="G19" s="10" t="s">
        <v>13</v>
      </c>
      <c r="H19" s="48">
        <v>1034.5</v>
      </c>
      <c r="I19" s="29"/>
    </row>
    <row r="20" spans="1:9" ht="14.4" thickBot="1">
      <c r="A20" s="17" t="s">
        <v>22</v>
      </c>
      <c r="B20" s="20" t="s">
        <v>88</v>
      </c>
      <c r="C20" s="18">
        <v>45382</v>
      </c>
      <c r="D20" s="17" t="s">
        <v>45</v>
      </c>
      <c r="E20" s="34" t="s">
        <v>54</v>
      </c>
      <c r="F20" s="19" t="s">
        <v>9</v>
      </c>
      <c r="G20" s="10" t="s">
        <v>13</v>
      </c>
      <c r="H20" s="48">
        <v>10094.080000000084</v>
      </c>
      <c r="I20" s="29"/>
    </row>
    <row r="21" spans="1:9" ht="14.4" thickBot="1">
      <c r="A21" s="17" t="s">
        <v>22</v>
      </c>
      <c r="B21" s="23" t="s">
        <v>89</v>
      </c>
      <c r="C21" s="18">
        <v>45382</v>
      </c>
      <c r="D21" s="17" t="s">
        <v>45</v>
      </c>
      <c r="E21" s="34" t="s">
        <v>55</v>
      </c>
      <c r="F21" s="19" t="s">
        <v>9</v>
      </c>
      <c r="G21" s="10" t="s">
        <v>13</v>
      </c>
      <c r="H21" s="48">
        <v>351.38000000000022</v>
      </c>
      <c r="I21" s="29"/>
    </row>
    <row r="22" spans="1:9" ht="14.4" thickBot="1">
      <c r="A22" s="17" t="s">
        <v>22</v>
      </c>
      <c r="B22" s="20" t="s">
        <v>90</v>
      </c>
      <c r="C22" s="18">
        <v>45382</v>
      </c>
      <c r="D22" s="17" t="s">
        <v>45</v>
      </c>
      <c r="E22" s="34" t="s">
        <v>56</v>
      </c>
      <c r="F22" s="19" t="s">
        <v>9</v>
      </c>
      <c r="G22" s="10" t="s">
        <v>15</v>
      </c>
      <c r="H22" s="48">
        <v>1236.1000000000001</v>
      </c>
      <c r="I22" s="29"/>
    </row>
    <row r="23" spans="1:9" ht="14.4" thickBot="1">
      <c r="A23" s="17" t="s">
        <v>22</v>
      </c>
      <c r="B23" s="20" t="s">
        <v>91</v>
      </c>
      <c r="C23" s="18">
        <v>45382</v>
      </c>
      <c r="D23" s="17" t="s">
        <v>45</v>
      </c>
      <c r="E23" s="34" t="s">
        <v>57</v>
      </c>
      <c r="F23" s="19" t="s">
        <v>9</v>
      </c>
      <c r="G23" s="10" t="s">
        <v>13</v>
      </c>
      <c r="H23" s="48">
        <v>15774.280000000432</v>
      </c>
      <c r="I23" s="29"/>
    </row>
    <row r="24" spans="1:9" ht="14.4" thickBot="1">
      <c r="A24" s="17" t="s">
        <v>22</v>
      </c>
      <c r="B24" s="20" t="s">
        <v>92</v>
      </c>
      <c r="C24" s="18">
        <v>45382</v>
      </c>
      <c r="D24" s="17" t="s">
        <v>45</v>
      </c>
      <c r="E24" s="34" t="s">
        <v>58</v>
      </c>
      <c r="F24" s="19" t="s">
        <v>9</v>
      </c>
      <c r="G24" s="10" t="s">
        <v>13</v>
      </c>
      <c r="H24" s="48">
        <v>3112.1399999999976</v>
      </c>
      <c r="I24" s="29"/>
    </row>
    <row r="25" spans="1:9" ht="14.4" thickBot="1">
      <c r="A25" s="17" t="s">
        <v>22</v>
      </c>
      <c r="B25" s="20" t="s">
        <v>93</v>
      </c>
      <c r="C25" s="18">
        <v>45382</v>
      </c>
      <c r="D25" s="17" t="s">
        <v>45</v>
      </c>
      <c r="E25" s="34" t="s">
        <v>59</v>
      </c>
      <c r="F25" s="19" t="s">
        <v>9</v>
      </c>
      <c r="G25" s="10" t="s">
        <v>13</v>
      </c>
      <c r="H25" s="48">
        <v>234.52999999999975</v>
      </c>
      <c r="I25" s="29"/>
    </row>
    <row r="26" spans="1:9" ht="14.4" thickBot="1">
      <c r="A26" s="17" t="s">
        <v>22</v>
      </c>
      <c r="B26" s="20" t="s">
        <v>94</v>
      </c>
      <c r="C26" s="18">
        <v>45382</v>
      </c>
      <c r="D26" s="17" t="s">
        <v>45</v>
      </c>
      <c r="E26" s="34" t="s">
        <v>70</v>
      </c>
      <c r="F26" s="19" t="s">
        <v>9</v>
      </c>
      <c r="G26" s="10" t="s">
        <v>13</v>
      </c>
      <c r="H26" s="48">
        <v>495.7400000000016</v>
      </c>
      <c r="I26" s="29"/>
    </row>
    <row r="27" spans="1:9" ht="14.4" thickBot="1">
      <c r="A27" s="17" t="s">
        <v>22</v>
      </c>
      <c r="B27" s="20" t="s">
        <v>95</v>
      </c>
      <c r="C27" s="18">
        <v>45382</v>
      </c>
      <c r="D27" s="17" t="s">
        <v>45</v>
      </c>
      <c r="E27" s="34" t="s">
        <v>65</v>
      </c>
      <c r="F27" s="19" t="s">
        <v>9</v>
      </c>
      <c r="G27" s="10" t="s">
        <v>15</v>
      </c>
      <c r="H27" s="48">
        <v>4900</v>
      </c>
      <c r="I27" s="29"/>
    </row>
    <row r="28" spans="1:9" ht="14.4" thickBot="1">
      <c r="A28" s="17" t="s">
        <v>22</v>
      </c>
      <c r="B28" s="20" t="s">
        <v>96</v>
      </c>
      <c r="C28" s="18">
        <v>45382</v>
      </c>
      <c r="D28" s="17" t="s">
        <v>45</v>
      </c>
      <c r="E28" s="34" t="s">
        <v>65</v>
      </c>
      <c r="F28" s="19" t="s">
        <v>9</v>
      </c>
      <c r="G28" s="10" t="s">
        <v>15</v>
      </c>
      <c r="H28" s="48">
        <v>5680</v>
      </c>
      <c r="I28" s="29"/>
    </row>
    <row r="29" spans="1:9" ht="14.4" thickBot="1">
      <c r="A29" s="17" t="s">
        <v>22</v>
      </c>
      <c r="B29" s="20" t="s">
        <v>97</v>
      </c>
      <c r="C29" s="18">
        <v>45382</v>
      </c>
      <c r="D29" s="17" t="s">
        <v>45</v>
      </c>
      <c r="E29" s="34" t="s">
        <v>61</v>
      </c>
      <c r="F29" s="19" t="s">
        <v>9</v>
      </c>
      <c r="G29" s="10" t="s">
        <v>14</v>
      </c>
      <c r="H29" s="48">
        <v>400</v>
      </c>
      <c r="I29" s="29"/>
    </row>
    <row r="30" spans="1:9" ht="14.4" thickBot="1">
      <c r="A30" s="17" t="s">
        <v>22</v>
      </c>
      <c r="B30" s="20" t="s">
        <v>98</v>
      </c>
      <c r="C30" s="18">
        <v>45382</v>
      </c>
      <c r="D30" s="17" t="s">
        <v>45</v>
      </c>
      <c r="E30" s="34" t="s">
        <v>62</v>
      </c>
      <c r="F30" s="19" t="s">
        <v>9</v>
      </c>
      <c r="G30" s="10" t="s">
        <v>13</v>
      </c>
      <c r="H30" s="48">
        <v>38295.729999999952</v>
      </c>
      <c r="I30" s="29"/>
    </row>
    <row r="31" spans="1:9" ht="14.4" thickBot="1">
      <c r="A31" s="17" t="s">
        <v>22</v>
      </c>
      <c r="B31" s="20" t="s">
        <v>99</v>
      </c>
      <c r="C31" s="18">
        <v>45382</v>
      </c>
      <c r="D31" s="17" t="s">
        <v>45</v>
      </c>
      <c r="E31" s="34" t="s">
        <v>62</v>
      </c>
      <c r="F31" s="19" t="s">
        <v>9</v>
      </c>
      <c r="G31" s="10" t="s">
        <v>13</v>
      </c>
      <c r="H31" s="48">
        <v>378.00000000000006</v>
      </c>
      <c r="I31" s="29"/>
    </row>
    <row r="32" spans="1:9" ht="14.4" thickBot="1">
      <c r="A32" s="17" t="s">
        <v>22</v>
      </c>
      <c r="B32" s="20" t="s">
        <v>100</v>
      </c>
      <c r="C32" s="18">
        <v>45382</v>
      </c>
      <c r="D32" s="17" t="s">
        <v>45</v>
      </c>
      <c r="E32" s="34" t="s">
        <v>62</v>
      </c>
      <c r="F32" s="19" t="s">
        <v>9</v>
      </c>
      <c r="G32" s="10" t="s">
        <v>13</v>
      </c>
      <c r="H32" s="48">
        <v>3905.5499999999997</v>
      </c>
      <c r="I32" s="29"/>
    </row>
    <row r="33" spans="1:9" ht="14.4" thickBot="1">
      <c r="A33" s="17" t="s">
        <v>22</v>
      </c>
      <c r="B33" s="23" t="s">
        <v>101</v>
      </c>
      <c r="C33" s="18">
        <v>45382</v>
      </c>
      <c r="D33" s="17" t="s">
        <v>45</v>
      </c>
      <c r="E33" s="34" t="s">
        <v>62</v>
      </c>
      <c r="F33" s="19" t="s">
        <v>9</v>
      </c>
      <c r="G33" s="10" t="s">
        <v>13</v>
      </c>
      <c r="H33" s="48">
        <v>2028.8800000000003</v>
      </c>
      <c r="I33" s="29"/>
    </row>
    <row r="34" spans="1:9" ht="14.4" thickBot="1">
      <c r="A34" s="17" t="s">
        <v>22</v>
      </c>
      <c r="B34" s="23" t="s">
        <v>102</v>
      </c>
      <c r="C34" s="18">
        <v>45382</v>
      </c>
      <c r="D34" s="17" t="s">
        <v>45</v>
      </c>
      <c r="E34" s="34" t="s">
        <v>69</v>
      </c>
      <c r="F34" s="19" t="s">
        <v>9</v>
      </c>
      <c r="G34" s="10" t="s">
        <v>14</v>
      </c>
      <c r="H34" s="48">
        <v>68.099999999999994</v>
      </c>
      <c r="I34" s="29"/>
    </row>
    <row r="35" spans="1:9" ht="14.4" thickBot="1">
      <c r="A35" s="17" t="s">
        <v>22</v>
      </c>
      <c r="B35" s="20" t="s">
        <v>103</v>
      </c>
      <c r="C35" s="18">
        <v>45382</v>
      </c>
      <c r="D35" s="17" t="s">
        <v>45</v>
      </c>
      <c r="E35" s="34" t="s">
        <v>54</v>
      </c>
      <c r="F35" s="19" t="s">
        <v>9</v>
      </c>
      <c r="G35" s="10" t="s">
        <v>13</v>
      </c>
      <c r="H35" s="48">
        <v>9.5500000000000025</v>
      </c>
      <c r="I35" s="29"/>
    </row>
    <row r="36" spans="1:9" ht="14.4" thickBot="1">
      <c r="A36" s="17" t="s">
        <v>22</v>
      </c>
      <c r="B36" s="20" t="s">
        <v>104</v>
      </c>
      <c r="C36" s="18">
        <v>45382</v>
      </c>
      <c r="D36" s="17" t="s">
        <v>45</v>
      </c>
      <c r="E36" s="34" t="s">
        <v>54</v>
      </c>
      <c r="F36" s="19" t="s">
        <v>9</v>
      </c>
      <c r="G36" s="10" t="s">
        <v>13</v>
      </c>
      <c r="H36" s="48">
        <v>387.9500000000001</v>
      </c>
      <c r="I36" s="29"/>
    </row>
    <row r="37" spans="1:9" ht="14.4" thickBot="1">
      <c r="A37" s="17" t="s">
        <v>22</v>
      </c>
      <c r="B37" s="20" t="s">
        <v>105</v>
      </c>
      <c r="C37" s="18">
        <v>45382</v>
      </c>
      <c r="D37" s="17" t="s">
        <v>45</v>
      </c>
      <c r="E37" s="34" t="s">
        <v>55</v>
      </c>
      <c r="F37" s="19" t="s">
        <v>9</v>
      </c>
      <c r="G37" s="10" t="s">
        <v>13</v>
      </c>
      <c r="H37" s="48">
        <v>1.1000000000000001</v>
      </c>
      <c r="I37" s="29"/>
    </row>
    <row r="38" spans="1:9" ht="14.4" thickBot="1">
      <c r="A38" s="17" t="s">
        <v>22</v>
      </c>
      <c r="B38" s="20" t="s">
        <v>106</v>
      </c>
      <c r="C38" s="18">
        <v>45382</v>
      </c>
      <c r="D38" s="17" t="s">
        <v>45</v>
      </c>
      <c r="E38" s="34" t="s">
        <v>60</v>
      </c>
      <c r="F38" s="19" t="s">
        <v>9</v>
      </c>
      <c r="G38" s="10" t="s">
        <v>13</v>
      </c>
      <c r="H38" s="48">
        <v>166.25000000000003</v>
      </c>
      <c r="I38" s="29"/>
    </row>
    <row r="39" spans="1:9" ht="14.4" thickBot="1">
      <c r="A39" s="17" t="s">
        <v>22</v>
      </c>
      <c r="B39" s="20" t="s">
        <v>107</v>
      </c>
      <c r="C39" s="18">
        <v>45382</v>
      </c>
      <c r="D39" s="17" t="s">
        <v>45</v>
      </c>
      <c r="E39" s="34" t="s">
        <v>62</v>
      </c>
      <c r="F39" s="19" t="s">
        <v>9</v>
      </c>
      <c r="G39" s="10" t="s">
        <v>13</v>
      </c>
      <c r="H39" s="48">
        <v>3994.7999999999997</v>
      </c>
      <c r="I39" s="29"/>
    </row>
    <row r="40" spans="1:9" ht="14.4" thickBot="1">
      <c r="A40" s="17" t="s">
        <v>22</v>
      </c>
      <c r="B40" s="20" t="s">
        <v>108</v>
      </c>
      <c r="C40" s="18">
        <v>45382</v>
      </c>
      <c r="D40" s="17" t="s">
        <v>45</v>
      </c>
      <c r="E40" s="34" t="s">
        <v>68</v>
      </c>
      <c r="F40" s="19" t="s">
        <v>9</v>
      </c>
      <c r="G40" s="10" t="s">
        <v>13</v>
      </c>
      <c r="H40" s="48">
        <v>11.7</v>
      </c>
      <c r="I40" s="29"/>
    </row>
    <row r="41" spans="1:9" ht="14.4" thickBot="1">
      <c r="A41" s="17" t="s">
        <v>22</v>
      </c>
      <c r="B41" s="20" t="s">
        <v>109</v>
      </c>
      <c r="C41" s="18">
        <v>45382</v>
      </c>
      <c r="D41" s="17" t="s">
        <v>45</v>
      </c>
      <c r="E41" s="34" t="s">
        <v>66</v>
      </c>
      <c r="F41" s="19" t="s">
        <v>9</v>
      </c>
      <c r="G41" s="10" t="s">
        <v>13</v>
      </c>
      <c r="H41" s="48">
        <v>115.34999999999998</v>
      </c>
      <c r="I41" s="29"/>
    </row>
    <row r="42" spans="1:9" ht="14.4" thickBot="1">
      <c r="A42" s="17" t="s">
        <v>22</v>
      </c>
      <c r="B42" s="23" t="s">
        <v>110</v>
      </c>
      <c r="C42" s="18">
        <v>45382</v>
      </c>
      <c r="D42" s="17" t="s">
        <v>45</v>
      </c>
      <c r="E42" s="34" t="s">
        <v>63</v>
      </c>
      <c r="F42" s="19" t="s">
        <v>9</v>
      </c>
      <c r="G42" s="10" t="s">
        <v>15</v>
      </c>
      <c r="H42" s="48">
        <v>6689.3</v>
      </c>
      <c r="I42" s="29"/>
    </row>
    <row r="43" spans="1:9" ht="14.4" thickBot="1">
      <c r="A43" s="17" t="s">
        <v>22</v>
      </c>
      <c r="B43" s="20" t="s">
        <v>111</v>
      </c>
      <c r="C43" s="18">
        <v>45382</v>
      </c>
      <c r="D43" s="17" t="s">
        <v>45</v>
      </c>
      <c r="E43" s="34" t="s">
        <v>63</v>
      </c>
      <c r="F43" s="19" t="s">
        <v>9</v>
      </c>
      <c r="G43" s="10" t="s">
        <v>15</v>
      </c>
      <c r="H43" s="48">
        <v>94.8</v>
      </c>
      <c r="I43" s="29"/>
    </row>
    <row r="44" spans="1:9" ht="14.4" thickBot="1">
      <c r="A44" s="17" t="s">
        <v>22</v>
      </c>
      <c r="B44" s="20" t="s">
        <v>112</v>
      </c>
      <c r="C44" s="18">
        <v>45382</v>
      </c>
      <c r="D44" s="17" t="s">
        <v>45</v>
      </c>
      <c r="E44" s="34" t="s">
        <v>49</v>
      </c>
      <c r="F44" s="19" t="s">
        <v>9</v>
      </c>
      <c r="G44" s="10" t="s">
        <v>13</v>
      </c>
      <c r="H44" s="48">
        <v>6.8000000000000016</v>
      </c>
      <c r="I44" s="29"/>
    </row>
    <row r="45" spans="1:9" ht="14.4" thickBot="1">
      <c r="A45" s="17" t="s">
        <v>22</v>
      </c>
      <c r="B45" s="23" t="s">
        <v>113</v>
      </c>
      <c r="C45" s="18">
        <v>45382</v>
      </c>
      <c r="D45" s="17" t="s">
        <v>45</v>
      </c>
      <c r="E45" s="34" t="s">
        <v>67</v>
      </c>
      <c r="F45" s="19" t="s">
        <v>9</v>
      </c>
      <c r="G45" s="10" t="s">
        <v>13</v>
      </c>
      <c r="H45" s="48">
        <v>112.25000000000001</v>
      </c>
      <c r="I45" s="29"/>
    </row>
    <row r="46" spans="1:9" ht="14.4" thickBot="1">
      <c r="A46" s="17" t="s">
        <v>22</v>
      </c>
      <c r="B46" s="23" t="s">
        <v>114</v>
      </c>
      <c r="C46" s="18">
        <v>45382</v>
      </c>
      <c r="D46" s="17" t="s">
        <v>45</v>
      </c>
      <c r="E46" s="34" t="s">
        <v>66</v>
      </c>
      <c r="F46" s="19" t="s">
        <v>9</v>
      </c>
      <c r="G46" s="10" t="s">
        <v>13</v>
      </c>
      <c r="H46" s="48">
        <v>921.50000000000125</v>
      </c>
      <c r="I46" s="29"/>
    </row>
    <row r="47" spans="1:9" ht="14.4" thickBot="1">
      <c r="A47" s="17" t="s">
        <v>22</v>
      </c>
      <c r="B47" s="23" t="s">
        <v>115</v>
      </c>
      <c r="C47" s="18">
        <v>45382</v>
      </c>
      <c r="D47" s="17" t="s">
        <v>45</v>
      </c>
      <c r="E47" s="34" t="s">
        <v>54</v>
      </c>
      <c r="F47" s="19" t="s">
        <v>9</v>
      </c>
      <c r="G47" s="10" t="s">
        <v>13</v>
      </c>
      <c r="H47" s="48">
        <v>143</v>
      </c>
      <c r="I47" s="29"/>
    </row>
    <row r="48" spans="1:9" ht="14.4" thickBot="1">
      <c r="A48" s="17" t="s">
        <v>22</v>
      </c>
      <c r="B48" s="23" t="s">
        <v>116</v>
      </c>
      <c r="C48" s="18">
        <v>45382</v>
      </c>
      <c r="D48" s="17" t="s">
        <v>45</v>
      </c>
      <c r="E48" s="34" t="s">
        <v>60</v>
      </c>
      <c r="F48" s="19" t="s">
        <v>9</v>
      </c>
      <c r="G48" s="10" t="s">
        <v>13</v>
      </c>
      <c r="H48" s="48">
        <v>254</v>
      </c>
      <c r="I48" s="29"/>
    </row>
    <row r="49" spans="1:9" ht="14.4" thickBot="1">
      <c r="A49" s="17" t="s">
        <v>22</v>
      </c>
      <c r="B49" s="23" t="s">
        <v>117</v>
      </c>
      <c r="C49" s="18">
        <v>45382</v>
      </c>
      <c r="D49" s="17" t="s">
        <v>45</v>
      </c>
      <c r="E49" s="34" t="s">
        <v>66</v>
      </c>
      <c r="F49" s="19" t="s">
        <v>9</v>
      </c>
      <c r="G49" s="10" t="s">
        <v>13</v>
      </c>
      <c r="H49" s="48">
        <v>147</v>
      </c>
      <c r="I49" s="29"/>
    </row>
    <row r="50" spans="1:9" ht="14.4" thickBot="1">
      <c r="A50" s="17" t="s">
        <v>22</v>
      </c>
      <c r="B50" s="23" t="s">
        <v>118</v>
      </c>
      <c r="C50" s="18">
        <v>45382</v>
      </c>
      <c r="D50" s="18" t="s">
        <v>45</v>
      </c>
      <c r="E50" s="34" t="s">
        <v>63</v>
      </c>
      <c r="F50" s="19" t="s">
        <v>9</v>
      </c>
      <c r="G50" s="10" t="s">
        <v>15</v>
      </c>
      <c r="H50" s="48">
        <v>82.599999999999966</v>
      </c>
      <c r="I50" s="29"/>
    </row>
    <row r="51" spans="1:9" ht="14.4" thickBot="1">
      <c r="A51" s="39" t="s">
        <v>22</v>
      </c>
      <c r="B51" s="23" t="s">
        <v>119</v>
      </c>
      <c r="C51" s="18">
        <v>45382</v>
      </c>
      <c r="D51" s="17" t="s">
        <v>45</v>
      </c>
      <c r="E51" s="34" t="s">
        <v>63</v>
      </c>
      <c r="F51" s="19" t="s">
        <v>9</v>
      </c>
      <c r="G51" s="10" t="s">
        <v>15</v>
      </c>
      <c r="H51" s="48">
        <v>1659</v>
      </c>
      <c r="I51" s="29"/>
    </row>
    <row r="52" spans="1:9" ht="14.4" thickBot="1">
      <c r="A52" s="17" t="s">
        <v>22</v>
      </c>
      <c r="B52" s="23" t="s">
        <v>120</v>
      </c>
      <c r="C52" s="18">
        <v>45382</v>
      </c>
      <c r="D52" s="17" t="s">
        <v>45</v>
      </c>
      <c r="E52" s="34" t="s">
        <v>65</v>
      </c>
      <c r="F52" s="19" t="s">
        <v>9</v>
      </c>
      <c r="G52" s="10" t="s">
        <v>15</v>
      </c>
      <c r="H52" s="48">
        <v>195961.74</v>
      </c>
      <c r="I52" s="29"/>
    </row>
    <row r="53" spans="1:9" ht="14.4" thickBot="1">
      <c r="A53" s="39" t="s">
        <v>22</v>
      </c>
      <c r="B53" s="23" t="s">
        <v>121</v>
      </c>
      <c r="C53" s="18">
        <v>45382</v>
      </c>
      <c r="D53" s="17" t="s">
        <v>45</v>
      </c>
      <c r="E53" s="34" t="s">
        <v>73</v>
      </c>
      <c r="F53" s="19" t="s">
        <v>9</v>
      </c>
      <c r="G53" s="10" t="s">
        <v>14</v>
      </c>
      <c r="H53" s="48">
        <v>233852.62</v>
      </c>
      <c r="I53" s="29"/>
    </row>
    <row r="54" spans="1:9" ht="14.4" thickBot="1">
      <c r="A54" s="39" t="s">
        <v>22</v>
      </c>
      <c r="B54" s="23" t="s">
        <v>122</v>
      </c>
      <c r="C54" s="18">
        <v>45382</v>
      </c>
      <c r="D54" s="17" t="s">
        <v>45</v>
      </c>
      <c r="E54" s="34" t="s">
        <v>74</v>
      </c>
      <c r="F54" s="19" t="s">
        <v>9</v>
      </c>
      <c r="G54" s="10" t="s">
        <v>13</v>
      </c>
      <c r="H54" s="48">
        <v>221936.27</v>
      </c>
      <c r="I54" s="29"/>
    </row>
    <row r="55" spans="1:9" ht="14.4" thickBot="1">
      <c r="A55" s="17" t="s">
        <v>22</v>
      </c>
      <c r="B55" s="23" t="s">
        <v>129</v>
      </c>
      <c r="C55" s="18">
        <v>45382</v>
      </c>
      <c r="D55" s="18" t="s">
        <v>45</v>
      </c>
      <c r="E55" s="34" t="s">
        <v>64</v>
      </c>
      <c r="F55" s="19" t="s">
        <v>9</v>
      </c>
      <c r="G55" s="10" t="s">
        <v>13</v>
      </c>
      <c r="H55" s="48">
        <v>44968</v>
      </c>
      <c r="I55" s="29"/>
    </row>
    <row r="56" spans="1:9" ht="14.4" thickBot="1">
      <c r="A56" s="17" t="s">
        <v>22</v>
      </c>
      <c r="B56" s="23" t="s">
        <v>123</v>
      </c>
      <c r="C56" s="18">
        <v>45382</v>
      </c>
      <c r="D56" s="18" t="s">
        <v>45</v>
      </c>
      <c r="E56" s="34" t="s">
        <v>69</v>
      </c>
      <c r="F56" s="19" t="s">
        <v>9</v>
      </c>
      <c r="G56" s="10" t="s">
        <v>14</v>
      </c>
      <c r="H56" s="48">
        <v>52</v>
      </c>
      <c r="I56" s="29"/>
    </row>
    <row r="57" spans="1:9" ht="14.4" thickBot="1">
      <c r="A57" s="39" t="s">
        <v>22</v>
      </c>
      <c r="B57" s="23" t="s">
        <v>124</v>
      </c>
      <c r="C57" s="18">
        <v>45382</v>
      </c>
      <c r="D57" s="17" t="s">
        <v>45</v>
      </c>
      <c r="E57" s="34" t="s">
        <v>50</v>
      </c>
      <c r="F57" s="19" t="s">
        <v>9</v>
      </c>
      <c r="G57" s="10" t="s">
        <v>13</v>
      </c>
      <c r="H57" s="48">
        <v>44</v>
      </c>
      <c r="I57" s="29"/>
    </row>
    <row r="58" spans="1:9" ht="14.4" thickBot="1">
      <c r="A58" s="39" t="s">
        <v>22</v>
      </c>
      <c r="B58" s="20" t="s">
        <v>125</v>
      </c>
      <c r="C58" s="18">
        <v>45382</v>
      </c>
      <c r="D58" s="17" t="s">
        <v>45</v>
      </c>
      <c r="E58" s="34" t="s">
        <v>54</v>
      </c>
      <c r="F58" s="19" t="s">
        <v>9</v>
      </c>
      <c r="G58" s="10" t="s">
        <v>13</v>
      </c>
      <c r="H58" s="48">
        <v>69.400000000000006</v>
      </c>
      <c r="I58" s="29"/>
    </row>
    <row r="59" spans="1:9" ht="14.4" thickBot="1">
      <c r="A59" s="17" t="s">
        <v>22</v>
      </c>
      <c r="B59" s="20" t="s">
        <v>126</v>
      </c>
      <c r="C59" s="18">
        <v>45382</v>
      </c>
      <c r="D59" s="17" t="s">
        <v>45</v>
      </c>
      <c r="E59" s="34" t="s">
        <v>52</v>
      </c>
      <c r="F59" s="19" t="s">
        <v>9</v>
      </c>
      <c r="G59" s="10" t="s">
        <v>13</v>
      </c>
      <c r="H59" s="48">
        <v>591.70000000000005</v>
      </c>
      <c r="I59" s="29"/>
    </row>
    <row r="60" spans="1:9" ht="14.4" thickBot="1">
      <c r="A60" s="39" t="s">
        <v>22</v>
      </c>
      <c r="B60" s="20" t="s">
        <v>127</v>
      </c>
      <c r="C60" s="18">
        <v>45382</v>
      </c>
      <c r="D60" s="17" t="s">
        <v>45</v>
      </c>
      <c r="E60" s="34" t="s">
        <v>52</v>
      </c>
      <c r="F60" s="19" t="s">
        <v>9</v>
      </c>
      <c r="G60" s="10" t="s">
        <v>13</v>
      </c>
      <c r="H60" s="48">
        <v>219.10000000000002</v>
      </c>
      <c r="I60" s="29"/>
    </row>
    <row r="61" spans="1:9" ht="14.4" thickBot="1">
      <c r="A61" s="39" t="s">
        <v>22</v>
      </c>
      <c r="B61" s="21" t="s">
        <v>128</v>
      </c>
      <c r="C61" s="40">
        <v>45382</v>
      </c>
      <c r="D61" s="39" t="s">
        <v>45</v>
      </c>
      <c r="E61" s="41" t="s">
        <v>52</v>
      </c>
      <c r="F61" s="19" t="s">
        <v>9</v>
      </c>
      <c r="G61" s="10" t="s">
        <v>13</v>
      </c>
      <c r="H61" s="48">
        <v>0.5</v>
      </c>
      <c r="I61" s="29"/>
    </row>
    <row r="62" spans="1:9" ht="31.05" customHeight="1" thickBot="1">
      <c r="F62" s="36"/>
      <c r="G62" s="4" t="s">
        <v>4</v>
      </c>
      <c r="H62" s="49">
        <f>SUM(H7:H61)</f>
        <v>816207.24000000046</v>
      </c>
      <c r="I62" s="30"/>
    </row>
  </sheetData>
  <mergeCells count="2">
    <mergeCell ref="A5:H5"/>
    <mergeCell ref="A1:H4"/>
  </mergeCells>
  <dataValidations xWindow="196" yWindow="482" count="2">
    <dataValidation allowBlank="1" showInputMessage="1" showErrorMessage="1" promptTitle="Please note!" prompt="Our system only counts up to 6 decimal places" sqref="H6:I6" xr:uid="{B03C8164-32D3-45BC-8DAA-E5C22C03D4F1}"/>
    <dataValidation type="date" showInputMessage="1" showErrorMessage="1" errorTitle="Invalid Date" promptTitle="Date of Collection" prompt="Format should be YYYY/MM/DD" sqref="C7:C61" xr:uid="{AB484EA6-E75A-4D82-B596-82968AC0CE11}">
      <formula1>44562</formula1>
      <formula2>46387</formula2>
    </dataValidation>
  </dataValidations>
  <pageMargins left="0.7" right="0.7" top="0.75" bottom="0.75" header="0.3" footer="0.3"/>
  <pageSetup paperSize="9" scale="30" orientation="portrait" r:id="rId1"/>
  <drawing r:id="rId2"/>
  <extLst>
    <ext xmlns:x14="http://schemas.microsoft.com/office/spreadsheetml/2009/9/main" uri="{CCE6A557-97BC-4b89-ADB6-D9C93CAAB3DF}">
      <x14:dataValidations xmlns:xm="http://schemas.microsoft.com/office/excel/2006/main" xWindow="196" yWindow="482" count="3">
        <x14:dataValidation type="list" allowBlank="1" showInputMessage="1" showErrorMessage="1" xr:uid="{DE2AA955-AECE-4423-804C-F67120099CAB}">
          <x14:formula1>
            <xm:f>VALIDATIONS!$B$4:$B$6</xm:f>
          </x14:formula1>
          <xm:sqref>G7:G61</xm:sqref>
        </x14:dataValidation>
        <x14:dataValidation type="list" allowBlank="1" showInputMessage="1" showErrorMessage="1" xr:uid="{F8D05D72-AAEF-45A9-A627-6613F96D7866}">
          <x14:formula1>
            <xm:f>VALIDATIONS!$B$1:$B$2</xm:f>
          </x14:formula1>
          <xm:sqref>F7:F61</xm:sqref>
        </x14:dataValidation>
        <x14:dataValidation type="list" allowBlank="1" xr:uid="{719F445A-8907-475F-A7A3-9DD7AF86F46A}">
          <x14:formula1>
            <xm:f>VALIDATIONS!$B$8:$B$11</xm:f>
          </x14:formula1>
          <xm:sqref>A7:A61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6FF8-A3EC-433F-980C-653FD9790526}">
  <sheetPr>
    <pageSetUpPr fitToPage="1"/>
  </sheetPr>
  <dimension ref="A1:H26"/>
  <sheetViews>
    <sheetView zoomScale="70" zoomScaleNormal="70" workbookViewId="0">
      <selection sqref="A1:H4"/>
    </sheetView>
  </sheetViews>
  <sheetFormatPr defaultColWidth="8.77734375" defaultRowHeight="13.8"/>
  <cols>
    <col min="1" max="1" width="42.21875" style="3" customWidth="1"/>
    <col min="2" max="2" width="24.5546875" style="3" customWidth="1"/>
    <col min="3" max="3" width="18.21875" style="3" customWidth="1"/>
    <col min="4" max="4" width="28.77734375" style="3" customWidth="1"/>
    <col min="5" max="5" width="32" style="3" customWidth="1"/>
    <col min="6" max="6" width="52.6640625" style="3" bestFit="1" customWidth="1"/>
    <col min="7" max="7" width="19.33203125" style="3" customWidth="1"/>
    <col min="8" max="8" width="19.44140625" style="3" customWidth="1"/>
    <col min="9" max="16384" width="8.77734375" style="3"/>
  </cols>
  <sheetData>
    <row r="1" spans="1:8" ht="59.55" customHeight="1">
      <c r="A1" s="59"/>
      <c r="B1" s="60"/>
      <c r="C1" s="60"/>
      <c r="D1" s="60"/>
      <c r="E1" s="60"/>
      <c r="F1" s="60"/>
      <c r="G1" s="60"/>
      <c r="H1" s="61"/>
    </row>
    <row r="2" spans="1:8">
      <c r="A2" s="62"/>
      <c r="B2" s="63"/>
      <c r="C2" s="63"/>
      <c r="D2" s="63"/>
      <c r="E2" s="63"/>
      <c r="F2" s="63"/>
      <c r="G2" s="63"/>
      <c r="H2" s="64"/>
    </row>
    <row r="3" spans="1:8">
      <c r="A3" s="62"/>
      <c r="B3" s="63"/>
      <c r="C3" s="63"/>
      <c r="D3" s="63"/>
      <c r="E3" s="63"/>
      <c r="F3" s="63"/>
      <c r="G3" s="63"/>
      <c r="H3" s="64"/>
    </row>
    <row r="4" spans="1:8" ht="14.4" thickBot="1">
      <c r="A4" s="65"/>
      <c r="B4" s="66"/>
      <c r="C4" s="66"/>
      <c r="D4" s="66"/>
      <c r="E4" s="66"/>
      <c r="F4" s="66"/>
      <c r="G4" s="66"/>
      <c r="H4" s="67"/>
    </row>
    <row r="5" spans="1:8" ht="25.2" thickBot="1">
      <c r="A5" s="56" t="s">
        <v>42</v>
      </c>
      <c r="B5" s="57"/>
      <c r="C5" s="57"/>
      <c r="D5" s="57"/>
      <c r="E5" s="57"/>
      <c r="F5" s="57"/>
      <c r="G5" s="57"/>
      <c r="H5" s="58"/>
    </row>
    <row r="6" spans="1:8" ht="31.8" thickBot="1">
      <c r="A6" s="5" t="s">
        <v>35</v>
      </c>
      <c r="B6" s="12" t="s">
        <v>36</v>
      </c>
      <c r="C6" s="12" t="s">
        <v>23</v>
      </c>
      <c r="D6" s="12" t="s">
        <v>37</v>
      </c>
      <c r="E6" s="12" t="s">
        <v>38</v>
      </c>
      <c r="F6" s="12" t="s">
        <v>39</v>
      </c>
      <c r="G6" s="12" t="s">
        <v>16</v>
      </c>
      <c r="H6" s="13" t="s">
        <v>40</v>
      </c>
    </row>
    <row r="7" spans="1:8" ht="36" customHeight="1" thickBot="1">
      <c r="A7" s="15">
        <f>'Collection Template'!H62</f>
        <v>816207.24000000046</v>
      </c>
      <c r="B7" s="16">
        <f>C7+D7</f>
        <v>803964.13</v>
      </c>
      <c r="C7" s="15">
        <v>6937.76</v>
      </c>
      <c r="D7" s="16">
        <f>E7+F7+G7</f>
        <v>797026.37</v>
      </c>
      <c r="E7" s="15">
        <v>0</v>
      </c>
      <c r="F7" s="15">
        <v>11790</v>
      </c>
      <c r="G7" s="15">
        <v>785236.37</v>
      </c>
      <c r="H7" s="45">
        <f>A7-B7</f>
        <v>12243.110000000452</v>
      </c>
    </row>
    <row r="10" spans="1:8">
      <c r="C10" s="42"/>
      <c r="F10" s="42"/>
      <c r="G10" s="42"/>
      <c r="H10" s="43"/>
    </row>
    <row r="14" spans="1:8">
      <c r="F14" s="43"/>
    </row>
    <row r="16" spans="1:8">
      <c r="G16" s="35"/>
    </row>
    <row r="17" spans="6:8">
      <c r="G17" s="35"/>
    </row>
    <row r="18" spans="6:8">
      <c r="F18" s="43"/>
      <c r="H18" s="44"/>
    </row>
    <row r="19" spans="6:8">
      <c r="F19" s="43"/>
      <c r="H19" s="44"/>
    </row>
    <row r="20" spans="6:8">
      <c r="G20" s="35"/>
    </row>
    <row r="25" spans="6:8">
      <c r="H25" s="43"/>
    </row>
    <row r="26" spans="6:8">
      <c r="H26" s="43"/>
    </row>
  </sheetData>
  <sheetProtection formatCells="0" insertRows="0" selectLockedCells="1"/>
  <mergeCells count="2">
    <mergeCell ref="A1:H4"/>
    <mergeCell ref="A5:H5"/>
  </mergeCells>
  <dataValidations count="11">
    <dataValidation errorTitle="Invalid Date" promptTitle="Date of Collection" prompt="Format should be YYYY/MM/DD" sqref="C7" xr:uid="{282E1D66-CA5E-475E-98EB-3C43EA19C593}"/>
    <dataValidation type="whole" operator="greaterThanOrEqual" allowBlank="1" showInputMessage="1" showErrorMessage="1" errorTitle="Error" error="Landfill amount:_x000a_- Cannot be less than zero_x000a_- Should be equal to Initial WEEE Weight minus Recycle" promptTitle="Formuala Guide" prompt="=A10-B10" sqref="H7" xr:uid="{61EC46B8-137A-4558-8143-05CFCB64D8C6}">
      <formula1>0</formula1>
    </dataValidation>
    <dataValidation type="whole" operator="greaterThanOrEqual" allowBlank="1" showInputMessage="1" prompt="If no collection was done, this will be the starting WEEE weight that went on to be treated._x000a_Please edit the following cells on the sheet:_x000a_- Initial WEEE Weight (Kg)_x000a_- Re-use / Refurbish (Kg)_x000a_- Energy (Kg)_x000a_- Export (Kg)_x000a_- Local Secondary Products (Kg)" sqref="A7" xr:uid="{0D4347AD-39FE-4546-8DCF-457CFF48BD14}">
      <formula1>0</formula1>
    </dataValidation>
    <dataValidation type="custom" allowBlank="1" showInputMessage="1" showErrorMessage="1" errorTitle="Incorrect Input Values" error="The recycle total is equal to the re-use/refurbish value plus the recovered value" promptTitle="Do not edit" prompt="Please only edit the following cells on the sheet:_x000a_- Re-use / Refurbish (Kgs)_x000a_- Energy (Kgs)_x000a_- Export (Kgs)_x000a_- Local Secondary Products (Kgs)" sqref="B7" xr:uid="{3E69F7BB-8C39-438F-B66A-656EDA513190}">
      <formula1>C7+D7</formula1>
    </dataValidation>
    <dataValidation type="custom" allowBlank="1" showInputMessage="1" showErrorMessage="1" errorTitle="Calculaton error" promptTitle="Formula Guide" prompt="=E10+F10+G10" sqref="D7" xr:uid="{AFF1E7C9-D8C5-40EF-9333-4B7E669B42C9}">
      <formula1>E7+F7+G7</formula1>
    </dataValidation>
    <dataValidation allowBlank="1" showInputMessage="1" showErrorMessage="1" prompt="Recycle+ Landfill" sqref="A6" xr:uid="{6D7EACA0-6D42-44EF-A0F7-E3C20CA3F17D}"/>
    <dataValidation allowBlank="1" showInputMessage="1" showErrorMessage="1" prompt=" = Re-used/ Refurbished + Recovered" sqref="B6" xr:uid="{00540BC4-AB1E-4012-9B2B-BD6143976B3C}"/>
    <dataValidation allowBlank="1" showInputMessage="1" showErrorMessage="1" prompt="= Energy + Export + Local Secondary Products" sqref="D6" xr:uid="{A0E02BD3-94CF-4209-AB21-29780D542B83}"/>
    <dataValidation allowBlank="1" showInputMessage="1" showErrorMessage="1" prompt="Where material has been converted for other energy usage purposes" sqref="E6" xr:uid="{B2036A77-DAFA-4B78-BEC5-1EC8605FF0A1}"/>
    <dataValidation allowBlank="1" showInputMessage="1" showErrorMessage="1" prompt="Secondary Products leaving SA" sqref="F6" xr:uid="{8787D076-18FA-456A-B89D-2DA26A4DD70C}"/>
    <dataValidation allowBlank="1" showInputMessage="1" showErrorMessage="1" prompt="= Initial WEEE Weight - Recycled_x000a_" sqref="H6" xr:uid="{F2B989D0-2C7F-4315-BB25-41C19DAFF3FE}"/>
  </dataValidations>
  <pageMargins left="0.7" right="0.7" top="0.75" bottom="0.75" header="0.3" footer="0.3"/>
  <pageSetup paperSize="9"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B0FF-EF41-4D3D-9F21-301C581C68BE}">
  <sheetPr>
    <pageSetUpPr fitToPage="1"/>
  </sheetPr>
  <dimension ref="A1:I65"/>
  <sheetViews>
    <sheetView tabSelected="1" topLeftCell="A50" zoomScale="85" zoomScaleNormal="85" workbookViewId="0">
      <selection activeCell="E60" sqref="E60"/>
    </sheetView>
  </sheetViews>
  <sheetFormatPr defaultColWidth="8.77734375" defaultRowHeight="13.8"/>
  <cols>
    <col min="1" max="1" width="19.77734375" style="3" customWidth="1"/>
    <col min="2" max="2" width="23" style="3" customWidth="1"/>
    <col min="3" max="3" width="19.6640625" style="3" customWidth="1"/>
    <col min="4" max="4" width="68.6640625" style="3" bestFit="1" customWidth="1"/>
    <col min="5" max="5" width="23.6640625" style="3" customWidth="1"/>
    <col min="6" max="6" width="19.77734375" style="3" customWidth="1"/>
    <col min="7" max="7" width="17.21875" style="3" customWidth="1"/>
    <col min="8" max="8" width="24.44140625" style="3" customWidth="1"/>
    <col min="9" max="9" width="24.33203125" style="3" customWidth="1"/>
    <col min="10" max="16384" width="8.77734375" style="3"/>
  </cols>
  <sheetData>
    <row r="1" spans="1:9" ht="59.55" customHeight="1">
      <c r="A1" s="70"/>
      <c r="B1" s="71"/>
      <c r="C1" s="71"/>
      <c r="D1" s="71"/>
      <c r="E1" s="71"/>
      <c r="F1" s="71"/>
      <c r="G1" s="71"/>
      <c r="H1" s="71"/>
      <c r="I1" s="72"/>
    </row>
    <row r="2" spans="1:9">
      <c r="A2" s="73"/>
      <c r="B2" s="74"/>
      <c r="C2" s="74"/>
      <c r="D2" s="74"/>
      <c r="E2" s="74"/>
      <c r="F2" s="74"/>
      <c r="G2" s="74"/>
      <c r="H2" s="74"/>
      <c r="I2" s="75"/>
    </row>
    <row r="3" spans="1:9">
      <c r="A3" s="73"/>
      <c r="B3" s="74"/>
      <c r="C3" s="74"/>
      <c r="D3" s="74"/>
      <c r="E3" s="74"/>
      <c r="F3" s="74"/>
      <c r="G3" s="74"/>
      <c r="H3" s="74"/>
      <c r="I3" s="75"/>
    </row>
    <row r="4" spans="1:9" ht="14.4" thickBot="1">
      <c r="A4" s="76"/>
      <c r="B4" s="77"/>
      <c r="C4" s="77"/>
      <c r="D4" s="77"/>
      <c r="E4" s="77"/>
      <c r="F4" s="77"/>
      <c r="G4" s="77"/>
      <c r="H4" s="77"/>
      <c r="I4" s="78"/>
    </row>
    <row r="5" spans="1:9" ht="25.2" thickBot="1">
      <c r="A5" s="68" t="s">
        <v>41</v>
      </c>
      <c r="B5" s="68"/>
      <c r="C5" s="68"/>
      <c r="D5" s="68"/>
      <c r="E5" s="68"/>
      <c r="F5" s="68"/>
      <c r="G5" s="68"/>
      <c r="H5" s="68"/>
      <c r="I5" s="69"/>
    </row>
    <row r="6" spans="1:9" ht="16.2" thickBot="1">
      <c r="A6" s="5" t="s">
        <v>33</v>
      </c>
      <c r="B6" s="5" t="s">
        <v>28</v>
      </c>
      <c r="C6" s="5" t="s">
        <v>27</v>
      </c>
      <c r="D6" s="5" t="s">
        <v>8</v>
      </c>
      <c r="E6" s="5" t="s">
        <v>1</v>
      </c>
      <c r="F6" s="5" t="s">
        <v>2</v>
      </c>
      <c r="G6" s="5" t="s">
        <v>3</v>
      </c>
      <c r="H6" s="37" t="s">
        <v>17</v>
      </c>
      <c r="I6" s="5" t="s">
        <v>18</v>
      </c>
    </row>
    <row r="7" spans="1:9" ht="28.05" customHeight="1" thickBot="1">
      <c r="A7" s="24" t="str">
        <f>'Collection Template'!A7</f>
        <v>Buy back centers</v>
      </c>
      <c r="B7" s="24" t="str">
        <f>'Collection Template'!D7</f>
        <v>Various</v>
      </c>
      <c r="C7" s="46">
        <f>'Collection Template'!H7</f>
        <v>3523.48</v>
      </c>
      <c r="D7" s="24" t="str">
        <f>'Collection Template'!E7</f>
        <v>Electric and electronic aluminium components</v>
      </c>
      <c r="E7" s="24" t="str">
        <f>'Collection Template'!F7</f>
        <v>General</v>
      </c>
      <c r="F7" s="25"/>
      <c r="G7" s="26"/>
      <c r="H7" s="25">
        <f>C7*3.5</f>
        <v>12332.18</v>
      </c>
      <c r="I7" s="38">
        <f>H7</f>
        <v>12332.18</v>
      </c>
    </row>
    <row r="8" spans="1:9" ht="28.05" customHeight="1" thickBot="1">
      <c r="A8" s="24" t="str">
        <f>'Collection Template'!A8</f>
        <v>Buy back centers</v>
      </c>
      <c r="B8" s="24" t="str">
        <f>'Collection Template'!D8</f>
        <v>Various</v>
      </c>
      <c r="C8" s="46">
        <f>'Collection Template'!H8</f>
        <v>2336.2200000000003</v>
      </c>
      <c r="D8" s="24" t="str">
        <f>'Collection Template'!E8</f>
        <v>Air conditioning radiators</v>
      </c>
      <c r="E8" s="24" t="str">
        <f>'Collection Template'!F8</f>
        <v>General</v>
      </c>
      <c r="F8" s="26"/>
      <c r="G8" s="26"/>
      <c r="H8" s="25">
        <f t="shared" ref="H8:H61" si="0">C8*3.5</f>
        <v>8176.77</v>
      </c>
      <c r="I8" s="38">
        <f t="shared" ref="I8:I61" si="1">H8</f>
        <v>8176.77</v>
      </c>
    </row>
    <row r="9" spans="1:9" ht="27.6" customHeight="1" thickBot="1">
      <c r="A9" s="24" t="str">
        <f>'Collection Template'!A9</f>
        <v>Buy back centers</v>
      </c>
      <c r="B9" s="24" t="str">
        <f>'Collection Template'!D9</f>
        <v>Various</v>
      </c>
      <c r="C9" s="46">
        <f>'Collection Template'!H9</f>
        <v>99.4</v>
      </c>
      <c r="D9" s="24" t="str">
        <f>'Collection Template'!E9</f>
        <v>Air conditioning radiators for electric and electronic equipment</v>
      </c>
      <c r="E9" s="24" t="str">
        <f>'Collection Template'!F9</f>
        <v>General</v>
      </c>
      <c r="F9" s="26"/>
      <c r="G9" s="26"/>
      <c r="H9" s="25">
        <f t="shared" si="0"/>
        <v>347.90000000000003</v>
      </c>
      <c r="I9" s="38">
        <f t="shared" si="1"/>
        <v>347.90000000000003</v>
      </c>
    </row>
    <row r="10" spans="1:9" ht="28.05" customHeight="1" thickBot="1">
      <c r="A10" s="24" t="str">
        <f>'Collection Template'!A10</f>
        <v>Buy back centers</v>
      </c>
      <c r="B10" s="24" t="str">
        <f>'Collection Template'!D10</f>
        <v>Various</v>
      </c>
      <c r="C10" s="46">
        <f>'Collection Template'!H10</f>
        <v>143.4</v>
      </c>
      <c r="D10" s="24" t="str">
        <f>'Collection Template'!E10</f>
        <v>Clothing irons home appliances</v>
      </c>
      <c r="E10" s="24" t="str">
        <f>'Collection Template'!F10</f>
        <v>General</v>
      </c>
      <c r="F10" s="26"/>
      <c r="G10" s="26"/>
      <c r="H10" s="25">
        <f t="shared" si="0"/>
        <v>501.90000000000003</v>
      </c>
      <c r="I10" s="38">
        <f t="shared" si="1"/>
        <v>501.90000000000003</v>
      </c>
    </row>
    <row r="11" spans="1:9" ht="28.05" customHeight="1" thickBot="1">
      <c r="A11" s="24" t="str">
        <f>'Collection Template'!A11</f>
        <v>Buy back centers</v>
      </c>
      <c r="B11" s="24" t="str">
        <f>'Collection Template'!D11</f>
        <v>Various</v>
      </c>
      <c r="C11" s="46">
        <f>'Collection Template'!H11</f>
        <v>3728.6799999999853</v>
      </c>
      <c r="D11" s="24" t="str">
        <f>'Collection Template'!E11</f>
        <v>Computer Hard drives</v>
      </c>
      <c r="E11" s="24" t="str">
        <f>'Collection Template'!F11</f>
        <v>General</v>
      </c>
      <c r="F11" s="26"/>
      <c r="G11" s="26"/>
      <c r="H11" s="25">
        <f t="shared" si="0"/>
        <v>13050.379999999948</v>
      </c>
      <c r="I11" s="38">
        <f t="shared" si="1"/>
        <v>13050.379999999948</v>
      </c>
    </row>
    <row r="12" spans="1:9" ht="28.05" customHeight="1" thickBot="1">
      <c r="A12" s="24" t="str">
        <f>'Collection Template'!A12</f>
        <v>Buy back centers</v>
      </c>
      <c r="B12" s="24" t="str">
        <f>'Collection Template'!D12</f>
        <v>Various</v>
      </c>
      <c r="C12" s="46">
        <f>'Collection Template'!H12</f>
        <v>138.60000000000002</v>
      </c>
      <c r="D12" s="24" t="str">
        <f>'Collection Template'!E12</f>
        <v>Computer Hard drives</v>
      </c>
      <c r="E12" s="24" t="str">
        <f>'Collection Template'!F12</f>
        <v>General</v>
      </c>
      <c r="F12" s="26"/>
      <c r="G12" s="26"/>
      <c r="H12" s="25">
        <f t="shared" si="0"/>
        <v>485.10000000000008</v>
      </c>
      <c r="I12" s="38">
        <f t="shared" si="1"/>
        <v>485.10000000000008</v>
      </c>
    </row>
    <row r="13" spans="1:9" ht="28.05" customHeight="1" thickBot="1">
      <c r="A13" s="24" t="str">
        <f>'Collection Template'!A13</f>
        <v>Buy back centers</v>
      </c>
      <c r="B13" s="24" t="str">
        <f>'Collection Template'!D13</f>
        <v>Various</v>
      </c>
      <c r="C13" s="46">
        <f>'Collection Template'!H13</f>
        <v>143.84999999999991</v>
      </c>
      <c r="D13" s="24" t="str">
        <f>'Collection Template'!E13</f>
        <v>Computer Hard drives</v>
      </c>
      <c r="E13" s="24" t="str">
        <f>'Collection Template'!F13</f>
        <v>General</v>
      </c>
      <c r="F13" s="26"/>
      <c r="G13" s="26"/>
      <c r="H13" s="25">
        <f t="shared" si="0"/>
        <v>503.47499999999968</v>
      </c>
      <c r="I13" s="38">
        <f t="shared" si="1"/>
        <v>503.47499999999968</v>
      </c>
    </row>
    <row r="14" spans="1:9" ht="28.05" customHeight="1" thickBot="1">
      <c r="A14" s="24" t="str">
        <f>'Collection Template'!A14</f>
        <v>Buy back centers</v>
      </c>
      <c r="B14" s="24" t="str">
        <f>'Collection Template'!D14</f>
        <v>Various</v>
      </c>
      <c r="C14" s="46">
        <f>'Collection Template'!H14</f>
        <v>1584.5</v>
      </c>
      <c r="D14" s="24" t="str">
        <f>'Collection Template'!E14</f>
        <v>Electric and electronic aluminium cables and wire clean</v>
      </c>
      <c r="E14" s="24" t="str">
        <f>'Collection Template'!F14</f>
        <v>General</v>
      </c>
      <c r="F14" s="26"/>
      <c r="G14" s="26"/>
      <c r="H14" s="25">
        <f t="shared" si="0"/>
        <v>5545.75</v>
      </c>
      <c r="I14" s="38">
        <f t="shared" si="1"/>
        <v>5545.75</v>
      </c>
    </row>
    <row r="15" spans="1:9" ht="28.05" customHeight="1" thickBot="1">
      <c r="A15" s="24" t="str">
        <f>'Collection Template'!A15</f>
        <v>Buy back centers</v>
      </c>
      <c r="B15" s="24" t="str">
        <f>'Collection Template'!D15</f>
        <v>Various</v>
      </c>
      <c r="C15" s="46">
        <f>'Collection Template'!H15</f>
        <v>47.5</v>
      </c>
      <c r="D15" s="24" t="str">
        <f>'Collection Template'!E15</f>
        <v>Electric and electronic cables and wire</v>
      </c>
      <c r="E15" s="24" t="str">
        <f>'Collection Template'!F15</f>
        <v>General</v>
      </c>
      <c r="F15" s="26"/>
      <c r="G15" s="26"/>
      <c r="H15" s="25">
        <f t="shared" si="0"/>
        <v>166.25</v>
      </c>
      <c r="I15" s="38">
        <f t="shared" si="1"/>
        <v>166.25</v>
      </c>
    </row>
    <row r="16" spans="1:9" ht="28.05" customHeight="1" thickBot="1">
      <c r="A16" s="24" t="str">
        <f>'Collection Template'!A16</f>
        <v>Buy back centers</v>
      </c>
      <c r="B16" s="24" t="str">
        <f>'Collection Template'!D16</f>
        <v>Various</v>
      </c>
      <c r="C16" s="46">
        <f>'Collection Template'!H16</f>
        <v>453.53000000000583</v>
      </c>
      <c r="D16" s="24" t="str">
        <f>'Collection Template'!E16</f>
        <v>Plugs, light fittings, switches, electrical connectors</v>
      </c>
      <c r="E16" s="24" t="str">
        <f>'Collection Template'!F16</f>
        <v>General</v>
      </c>
      <c r="F16" s="26"/>
      <c r="G16" s="26"/>
      <c r="H16" s="25">
        <f t="shared" si="0"/>
        <v>1587.3550000000205</v>
      </c>
      <c r="I16" s="38">
        <f t="shared" si="1"/>
        <v>1587.3550000000205</v>
      </c>
    </row>
    <row r="17" spans="1:9" ht="28.05" customHeight="1" thickBot="1">
      <c r="A17" s="24" t="str">
        <f>'Collection Template'!A17</f>
        <v>Buy back centers</v>
      </c>
      <c r="B17" s="24" t="str">
        <f>'Collection Template'!D17</f>
        <v>Various</v>
      </c>
      <c r="C17" s="46">
        <f>'Collection Template'!H17</f>
        <v>195.18999999999988</v>
      </c>
      <c r="D17" s="24" t="str">
        <f>'Collection Template'!E17</f>
        <v>Plugs, light fittings, switches, electrical connectors</v>
      </c>
      <c r="E17" s="24" t="str">
        <f>'Collection Template'!F17</f>
        <v>General</v>
      </c>
      <c r="F17" s="26"/>
      <c r="G17" s="26"/>
      <c r="H17" s="25">
        <f t="shared" si="0"/>
        <v>683.16499999999962</v>
      </c>
      <c r="I17" s="38">
        <f t="shared" si="1"/>
        <v>683.16499999999962</v>
      </c>
    </row>
    <row r="18" spans="1:9" ht="28.05" customHeight="1" thickBot="1">
      <c r="A18" s="24" t="str">
        <f>'Collection Template'!A18</f>
        <v>Buy back centers</v>
      </c>
      <c r="B18" s="24" t="str">
        <f>'Collection Template'!D18</f>
        <v>Various</v>
      </c>
      <c r="C18" s="46">
        <f>'Collection Template'!H18</f>
        <v>3331.599999999999</v>
      </c>
      <c r="D18" s="24" t="str">
        <f>'Collection Template'!E18</f>
        <v>Electric and electronic copper cables and wire</v>
      </c>
      <c r="E18" s="24" t="str">
        <f>'Collection Template'!F18</f>
        <v>General</v>
      </c>
      <c r="F18" s="26"/>
      <c r="G18" s="26"/>
      <c r="H18" s="25">
        <f t="shared" si="0"/>
        <v>11660.599999999997</v>
      </c>
      <c r="I18" s="38">
        <f t="shared" si="1"/>
        <v>11660.599999999997</v>
      </c>
    </row>
    <row r="19" spans="1:9" ht="28.05" customHeight="1" thickBot="1">
      <c r="A19" s="24" t="str">
        <f>'Collection Template'!A19</f>
        <v>Buy back centers</v>
      </c>
      <c r="B19" s="24" t="str">
        <f>'Collection Template'!D19</f>
        <v>Various</v>
      </c>
      <c r="C19" s="46">
        <f>'Collection Template'!H19</f>
        <v>1034.5</v>
      </c>
      <c r="D19" s="24" t="str">
        <f>'Collection Template'!E19</f>
        <v>Electric and electronic insulated armored copper cables and wire</v>
      </c>
      <c r="E19" s="24" t="str">
        <f>'Collection Template'!F19</f>
        <v>General</v>
      </c>
      <c r="F19" s="26"/>
      <c r="G19" s="26"/>
      <c r="H19" s="25">
        <f t="shared" si="0"/>
        <v>3620.75</v>
      </c>
      <c r="I19" s="38">
        <f t="shared" si="1"/>
        <v>3620.75</v>
      </c>
    </row>
    <row r="20" spans="1:9" ht="28.05" customHeight="1" thickBot="1">
      <c r="A20" s="24" t="str">
        <f>'Collection Template'!A20</f>
        <v>Buy back centers</v>
      </c>
      <c r="B20" s="24" t="str">
        <f>'Collection Template'!D20</f>
        <v>Various</v>
      </c>
      <c r="C20" s="46">
        <f>'Collection Template'!H20</f>
        <v>10094.080000000084</v>
      </c>
      <c r="D20" s="24" t="str">
        <f>'Collection Template'!E20</f>
        <v>Electric and electronic insulated copper cables and wire</v>
      </c>
      <c r="E20" s="24" t="str">
        <f>'Collection Template'!F20</f>
        <v>General</v>
      </c>
      <c r="F20" s="26"/>
      <c r="G20" s="26"/>
      <c r="H20" s="25">
        <f t="shared" si="0"/>
        <v>35329.28000000029</v>
      </c>
      <c r="I20" s="38">
        <f t="shared" si="1"/>
        <v>35329.28000000029</v>
      </c>
    </row>
    <row r="21" spans="1:9" ht="28.05" customHeight="1" thickBot="1">
      <c r="A21" s="24" t="str">
        <f>'Collection Template'!A21</f>
        <v>Buy back centers</v>
      </c>
      <c r="B21" s="24" t="str">
        <f>'Collection Template'!D21</f>
        <v>Various</v>
      </c>
      <c r="C21" s="46">
        <f>'Collection Template'!H21</f>
        <v>351.38000000000022</v>
      </c>
      <c r="D21" s="24" t="str">
        <f>'Collection Template'!E21</f>
        <v>Electric and electronic insulated communication copper cables and wire</v>
      </c>
      <c r="E21" s="24" t="str">
        <f>'Collection Template'!F21</f>
        <v>General</v>
      </c>
      <c r="F21" s="26"/>
      <c r="G21" s="26"/>
      <c r="H21" s="25">
        <f t="shared" si="0"/>
        <v>1229.8300000000008</v>
      </c>
      <c r="I21" s="38">
        <f t="shared" si="1"/>
        <v>1229.8300000000008</v>
      </c>
    </row>
    <row r="22" spans="1:9" ht="28.05" customHeight="1" thickBot="1">
      <c r="A22" s="24" t="str">
        <f>'Collection Template'!A22</f>
        <v>Buy back centers</v>
      </c>
      <c r="B22" s="24" t="str">
        <f>'Collection Template'!D22</f>
        <v>Various</v>
      </c>
      <c r="C22" s="46">
        <f>'Collection Template'!H22</f>
        <v>1236.1000000000001</v>
      </c>
      <c r="D22" s="24" t="str">
        <f>'Collection Template'!E22</f>
        <v>Electric and electronic household geysers</v>
      </c>
      <c r="E22" s="24" t="str">
        <f>'Collection Template'!F22</f>
        <v>General</v>
      </c>
      <c r="F22" s="26"/>
      <c r="G22" s="26"/>
      <c r="H22" s="25">
        <f t="shared" si="0"/>
        <v>4326.3500000000004</v>
      </c>
      <c r="I22" s="38">
        <f t="shared" si="1"/>
        <v>4326.3500000000004</v>
      </c>
    </row>
    <row r="23" spans="1:9" ht="28.05" customHeight="1" thickBot="1">
      <c r="A23" s="24" t="str">
        <f>'Collection Template'!A23</f>
        <v>Buy back centers</v>
      </c>
      <c r="B23" s="24" t="str">
        <f>'Collection Template'!D23</f>
        <v>Various</v>
      </c>
      <c r="C23" s="46">
        <f>'Collection Template'!H23</f>
        <v>15774.280000000432</v>
      </c>
      <c r="D23" s="24" t="str">
        <f>'Collection Template'!E23</f>
        <v>Electric and electronic mixed copper cables and wire</v>
      </c>
      <c r="E23" s="24" t="str">
        <f>'Collection Template'!F23</f>
        <v>General</v>
      </c>
      <c r="F23" s="26"/>
      <c r="G23" s="26"/>
      <c r="H23" s="25">
        <f t="shared" si="0"/>
        <v>55209.980000001509</v>
      </c>
      <c r="I23" s="38">
        <f t="shared" si="1"/>
        <v>55209.980000001509</v>
      </c>
    </row>
    <row r="24" spans="1:9" ht="28.05" customHeight="1" thickBot="1">
      <c r="A24" s="24" t="str">
        <f>'Collection Template'!A24</f>
        <v>Buy back centers</v>
      </c>
      <c r="B24" s="24" t="str">
        <f>'Collection Template'!D24</f>
        <v>Various</v>
      </c>
      <c r="C24" s="46">
        <f>'Collection Template'!H24</f>
        <v>3112.1399999999976</v>
      </c>
      <c r="D24" s="24" t="str">
        <f>'Collection Template'!E24</f>
        <v>Electric and electronic shiny bright cables and wire</v>
      </c>
      <c r="E24" s="24" t="str">
        <f>'Collection Template'!F24</f>
        <v>General</v>
      </c>
      <c r="F24" s="26"/>
      <c r="G24" s="26"/>
      <c r="H24" s="25">
        <f t="shared" si="0"/>
        <v>10892.489999999991</v>
      </c>
      <c r="I24" s="38">
        <f t="shared" si="1"/>
        <v>10892.489999999991</v>
      </c>
    </row>
    <row r="25" spans="1:9" ht="28.05" customHeight="1" thickBot="1">
      <c r="A25" s="24" t="str">
        <f>'Collection Template'!A25</f>
        <v>Buy back centers</v>
      </c>
      <c r="B25" s="24" t="str">
        <f>'Collection Template'!D25</f>
        <v>Various</v>
      </c>
      <c r="C25" s="46">
        <f>'Collection Template'!H25</f>
        <v>234.52999999999975</v>
      </c>
      <c r="D25" s="24" t="str">
        <f>'Collection Template'!E25</f>
        <v>Electric and electronic tin cables and wire</v>
      </c>
      <c r="E25" s="24" t="str">
        <f>'Collection Template'!F25</f>
        <v>General</v>
      </c>
      <c r="F25" s="26"/>
      <c r="G25" s="26"/>
      <c r="H25" s="25">
        <f t="shared" si="0"/>
        <v>820.85499999999911</v>
      </c>
      <c r="I25" s="38">
        <f t="shared" si="1"/>
        <v>820.85499999999911</v>
      </c>
    </row>
    <row r="26" spans="1:9" ht="28.05" customHeight="1" thickBot="1">
      <c r="A26" s="24" t="str">
        <f>'Collection Template'!A26</f>
        <v>Buy back centers</v>
      </c>
      <c r="B26" s="24" t="str">
        <f>'Collection Template'!D26</f>
        <v>Various</v>
      </c>
      <c r="C26" s="46">
        <f>'Collection Template'!H26</f>
        <v>495.7400000000016</v>
      </c>
      <c r="D26" s="24" t="str">
        <f>'Collection Template'!E26</f>
        <v>Electric and electronic heating elements</v>
      </c>
      <c r="E26" s="24" t="str">
        <f>'Collection Template'!F26</f>
        <v>General</v>
      </c>
      <c r="F26" s="26"/>
      <c r="G26" s="26"/>
      <c r="H26" s="25">
        <f t="shared" si="0"/>
        <v>1735.0900000000056</v>
      </c>
      <c r="I26" s="38">
        <f t="shared" si="1"/>
        <v>1735.0900000000056</v>
      </c>
    </row>
    <row r="27" spans="1:9" ht="28.05" customHeight="1" thickBot="1">
      <c r="A27" s="24" t="str">
        <f>'Collection Template'!A27</f>
        <v>Buy back centers</v>
      </c>
      <c r="B27" s="24" t="str">
        <f>'Collection Template'!D27</f>
        <v>Various</v>
      </c>
      <c r="C27" s="46">
        <f>'Collection Template'!H27</f>
        <v>4900</v>
      </c>
      <c r="D27" s="24" t="str">
        <f>'Collection Template'!E27</f>
        <v>Large steel electric and electronic equipment</v>
      </c>
      <c r="E27" s="24" t="str">
        <f>'Collection Template'!F27</f>
        <v>General</v>
      </c>
      <c r="F27" s="26"/>
      <c r="G27" s="26"/>
      <c r="H27" s="25">
        <f t="shared" si="0"/>
        <v>17150</v>
      </c>
      <c r="I27" s="38">
        <f t="shared" si="1"/>
        <v>17150</v>
      </c>
    </row>
    <row r="28" spans="1:9" ht="28.05" customHeight="1" thickBot="1">
      <c r="A28" s="24" t="str">
        <f>'Collection Template'!A28</f>
        <v>Buy back centers</v>
      </c>
      <c r="B28" s="24" t="str">
        <f>'Collection Template'!D28</f>
        <v>Various</v>
      </c>
      <c r="C28" s="46">
        <f>'Collection Template'!H28</f>
        <v>5680</v>
      </c>
      <c r="D28" s="24" t="str">
        <f>'Collection Template'!E28</f>
        <v>Large steel electric and electronic equipment</v>
      </c>
      <c r="E28" s="24" t="str">
        <f>'Collection Template'!F28</f>
        <v>General</v>
      </c>
      <c r="F28" s="26"/>
      <c r="G28" s="26"/>
      <c r="H28" s="25">
        <f t="shared" si="0"/>
        <v>19880</v>
      </c>
      <c r="I28" s="38">
        <f t="shared" si="1"/>
        <v>19880</v>
      </c>
    </row>
    <row r="29" spans="1:9" ht="28.05" customHeight="1" thickBot="1">
      <c r="A29" s="24" t="str">
        <f>'Collection Template'!A29</f>
        <v>Buy back centers</v>
      </c>
      <c r="B29" s="24" t="str">
        <f>'Collection Template'!D29</f>
        <v>Various</v>
      </c>
      <c r="C29" s="46">
        <f>'Collection Template'!H29</f>
        <v>400</v>
      </c>
      <c r="D29" s="24" t="str">
        <f>'Collection Template'!E29</f>
        <v>Medium steel electric and electronic household appliances</v>
      </c>
      <c r="E29" s="24" t="str">
        <f>'Collection Template'!F29</f>
        <v>General</v>
      </c>
      <c r="F29" s="26"/>
      <c r="G29" s="26"/>
      <c r="H29" s="25">
        <f t="shared" si="0"/>
        <v>1400</v>
      </c>
      <c r="I29" s="38">
        <f t="shared" si="1"/>
        <v>1400</v>
      </c>
    </row>
    <row r="30" spans="1:9" ht="28.05" customHeight="1" thickBot="1">
      <c r="A30" s="24" t="str">
        <f>'Collection Template'!A30</f>
        <v>Buy back centers</v>
      </c>
      <c r="B30" s="24" t="str">
        <f>'Collection Template'!D30</f>
        <v>Various</v>
      </c>
      <c r="C30" s="46">
        <f>'Collection Template'!H30</f>
        <v>38295.729999999952</v>
      </c>
      <c r="D30" s="24" t="str">
        <f>'Collection Template'!E30</f>
        <v>Electric and electronic motors from WEEE</v>
      </c>
      <c r="E30" s="24" t="str">
        <f>'Collection Template'!F30</f>
        <v>General</v>
      </c>
      <c r="F30" s="26"/>
      <c r="G30" s="26"/>
      <c r="H30" s="25">
        <f t="shared" si="0"/>
        <v>134035.05499999982</v>
      </c>
      <c r="I30" s="38">
        <f t="shared" si="1"/>
        <v>134035.05499999982</v>
      </c>
    </row>
    <row r="31" spans="1:9" ht="28.05" customHeight="1" thickBot="1">
      <c r="A31" s="24" t="str">
        <f>'Collection Template'!A31</f>
        <v>Buy back centers</v>
      </c>
      <c r="B31" s="24" t="str">
        <f>'Collection Template'!D31</f>
        <v>Various</v>
      </c>
      <c r="C31" s="46">
        <f>'Collection Template'!H31</f>
        <v>378.00000000000006</v>
      </c>
      <c r="D31" s="24" t="str">
        <f>'Collection Template'!E31</f>
        <v>Electric and electronic motors from WEEE</v>
      </c>
      <c r="E31" s="24" t="str">
        <f>'Collection Template'!F31</f>
        <v>General</v>
      </c>
      <c r="F31" s="26"/>
      <c r="G31" s="26"/>
      <c r="H31" s="25">
        <f t="shared" si="0"/>
        <v>1323.0000000000002</v>
      </c>
      <c r="I31" s="38">
        <f t="shared" si="1"/>
        <v>1323.0000000000002</v>
      </c>
    </row>
    <row r="32" spans="1:9" ht="28.05" customHeight="1" thickBot="1">
      <c r="A32" s="24" t="str">
        <f>'Collection Template'!A32</f>
        <v>Buy back centers</v>
      </c>
      <c r="B32" s="24" t="str">
        <f>'Collection Template'!D32</f>
        <v>Various</v>
      </c>
      <c r="C32" s="46">
        <f>'Collection Template'!H32</f>
        <v>3905.5499999999997</v>
      </c>
      <c r="D32" s="24" t="str">
        <f>'Collection Template'!E32</f>
        <v>Electric and electronic motors from WEEE</v>
      </c>
      <c r="E32" s="24" t="str">
        <f>'Collection Template'!F32</f>
        <v>General</v>
      </c>
      <c r="F32" s="26"/>
      <c r="G32" s="26"/>
      <c r="H32" s="25">
        <f t="shared" si="0"/>
        <v>13669.424999999999</v>
      </c>
      <c r="I32" s="38">
        <f t="shared" si="1"/>
        <v>13669.424999999999</v>
      </c>
    </row>
    <row r="33" spans="1:9" ht="28.05" customHeight="1" thickBot="1">
      <c r="A33" s="24" t="str">
        <f>'Collection Template'!A33</f>
        <v>Buy back centers</v>
      </c>
      <c r="B33" s="24" t="str">
        <f>'Collection Template'!D33</f>
        <v>Various</v>
      </c>
      <c r="C33" s="46">
        <f>'Collection Template'!H33</f>
        <v>2028.8800000000003</v>
      </c>
      <c r="D33" s="24" t="str">
        <f>'Collection Template'!E33</f>
        <v>Electric and electronic motors from WEEE</v>
      </c>
      <c r="E33" s="24" t="str">
        <f>'Collection Template'!F33</f>
        <v>General</v>
      </c>
      <c r="F33" s="26"/>
      <c r="G33" s="26"/>
      <c r="H33" s="25">
        <f t="shared" si="0"/>
        <v>7101.0800000000008</v>
      </c>
      <c r="I33" s="38">
        <f t="shared" si="1"/>
        <v>7101.0800000000008</v>
      </c>
    </row>
    <row r="34" spans="1:9" ht="28.05" customHeight="1" thickBot="1">
      <c r="A34" s="24" t="str">
        <f>'Collection Template'!A34</f>
        <v>Buy back centers</v>
      </c>
      <c r="B34" s="24" t="str">
        <f>'Collection Template'!D34</f>
        <v>Various</v>
      </c>
      <c r="C34" s="46">
        <f>'Collection Template'!H34</f>
        <v>68.099999999999994</v>
      </c>
      <c r="D34" s="24" t="str">
        <f>'Collection Template'!E34</f>
        <v>Air conditioning radiators</v>
      </c>
      <c r="E34" s="24" t="str">
        <f>'Collection Template'!F34</f>
        <v>General</v>
      </c>
      <c r="F34" s="26"/>
      <c r="G34" s="26"/>
      <c r="H34" s="25">
        <f t="shared" si="0"/>
        <v>238.34999999999997</v>
      </c>
      <c r="I34" s="38">
        <f t="shared" si="1"/>
        <v>238.34999999999997</v>
      </c>
    </row>
    <row r="35" spans="1:9" ht="28.05" customHeight="1" thickBot="1">
      <c r="A35" s="24" t="str">
        <f>'Collection Template'!A35</f>
        <v>Buy back centers</v>
      </c>
      <c r="B35" s="24" t="str">
        <f>'Collection Template'!D35</f>
        <v>Various</v>
      </c>
      <c r="C35" s="46">
        <f>'Collection Template'!H35</f>
        <v>9.5500000000000025</v>
      </c>
      <c r="D35" s="24" t="str">
        <f>'Collection Template'!E35</f>
        <v>Electric and electronic insulated copper cables and wire</v>
      </c>
      <c r="E35" s="24" t="str">
        <f>'Collection Template'!F35</f>
        <v>General</v>
      </c>
      <c r="F35" s="26"/>
      <c r="G35" s="26"/>
      <c r="H35" s="25">
        <f t="shared" si="0"/>
        <v>33.425000000000011</v>
      </c>
      <c r="I35" s="38">
        <f t="shared" si="1"/>
        <v>33.425000000000011</v>
      </c>
    </row>
    <row r="36" spans="1:9" ht="28.05" customHeight="1" thickBot="1">
      <c r="A36" s="24" t="str">
        <f>'Collection Template'!A36</f>
        <v>Buy back centers</v>
      </c>
      <c r="B36" s="24" t="str">
        <f>'Collection Template'!D36</f>
        <v>Various</v>
      </c>
      <c r="C36" s="46">
        <f>'Collection Template'!H36</f>
        <v>387.9500000000001</v>
      </c>
      <c r="D36" s="24" t="str">
        <f>'Collection Template'!E36</f>
        <v>Electric and electronic insulated copper cables and wire</v>
      </c>
      <c r="E36" s="24" t="str">
        <f>'Collection Template'!F36</f>
        <v>General</v>
      </c>
      <c r="F36" s="26"/>
      <c r="G36" s="26"/>
      <c r="H36" s="25">
        <f t="shared" si="0"/>
        <v>1357.8250000000003</v>
      </c>
      <c r="I36" s="38">
        <f t="shared" si="1"/>
        <v>1357.8250000000003</v>
      </c>
    </row>
    <row r="37" spans="1:9" ht="28.05" customHeight="1" thickBot="1">
      <c r="A37" s="24" t="str">
        <f>'Collection Template'!A37</f>
        <v>Buy back centers</v>
      </c>
      <c r="B37" s="24" t="str">
        <f>'Collection Template'!D37</f>
        <v>Various</v>
      </c>
      <c r="C37" s="46">
        <f>'Collection Template'!H37</f>
        <v>1.1000000000000001</v>
      </c>
      <c r="D37" s="24" t="str">
        <f>'Collection Template'!E37</f>
        <v>Electric and electronic insulated communication copper cables and wire</v>
      </c>
      <c r="E37" s="24" t="str">
        <f>'Collection Template'!F37</f>
        <v>General</v>
      </c>
      <c r="F37" s="26"/>
      <c r="G37" s="26"/>
      <c r="H37" s="25">
        <f t="shared" si="0"/>
        <v>3.8500000000000005</v>
      </c>
      <c r="I37" s="38">
        <f t="shared" si="1"/>
        <v>3.8500000000000005</v>
      </c>
    </row>
    <row r="38" spans="1:9" ht="28.05" customHeight="1" thickBot="1">
      <c r="A38" s="24" t="str">
        <f>'Collection Template'!A38</f>
        <v>Buy back centers</v>
      </c>
      <c r="B38" s="24" t="str">
        <f>'Collection Template'!D38</f>
        <v>Various</v>
      </c>
      <c r="C38" s="46">
        <f>'Collection Template'!H38</f>
        <v>166.25000000000003</v>
      </c>
      <c r="D38" s="24" t="str">
        <f>'Collection Template'!E38</f>
        <v>Household electronic appliance heating elements</v>
      </c>
      <c r="E38" s="24" t="str">
        <f>'Collection Template'!F38</f>
        <v>General</v>
      </c>
      <c r="F38" s="26"/>
      <c r="G38" s="26"/>
      <c r="H38" s="25">
        <f t="shared" si="0"/>
        <v>581.87500000000011</v>
      </c>
      <c r="I38" s="38">
        <f t="shared" si="1"/>
        <v>581.87500000000011</v>
      </c>
    </row>
    <row r="39" spans="1:9" ht="28.05" customHeight="1" thickBot="1">
      <c r="A39" s="24" t="str">
        <f>'Collection Template'!A39</f>
        <v>Buy back centers</v>
      </c>
      <c r="B39" s="24" t="str">
        <f>'Collection Template'!D39</f>
        <v>Various</v>
      </c>
      <c r="C39" s="46">
        <f>'Collection Template'!H39</f>
        <v>3994.7999999999997</v>
      </c>
      <c r="D39" s="24" t="str">
        <f>'Collection Template'!E39</f>
        <v>Electric and electronic motors from WEEE</v>
      </c>
      <c r="E39" s="24" t="str">
        <f>'Collection Template'!F39</f>
        <v>General</v>
      </c>
      <c r="F39" s="26"/>
      <c r="G39" s="26"/>
      <c r="H39" s="25">
        <f t="shared" si="0"/>
        <v>13981.8</v>
      </c>
      <c r="I39" s="38">
        <f t="shared" si="1"/>
        <v>13981.8</v>
      </c>
    </row>
    <row r="40" spans="1:9" ht="28.05" customHeight="1" thickBot="1">
      <c r="A40" s="24" t="str">
        <f>'Collection Template'!A40</f>
        <v>Buy back centers</v>
      </c>
      <c r="B40" s="24" t="str">
        <f>'Collection Template'!D40</f>
        <v>Various</v>
      </c>
      <c r="C40" s="46">
        <f>'Collection Template'!H40</f>
        <v>11.7</v>
      </c>
      <c r="D40" s="24" t="str">
        <f>'Collection Template'!E40</f>
        <v>Computer Motherboard</v>
      </c>
      <c r="E40" s="24" t="str">
        <f>'Collection Template'!F40</f>
        <v>General</v>
      </c>
      <c r="F40" s="26"/>
      <c r="G40" s="26"/>
      <c r="H40" s="25">
        <f t="shared" si="0"/>
        <v>40.949999999999996</v>
      </c>
      <c r="I40" s="38">
        <f t="shared" si="1"/>
        <v>40.949999999999996</v>
      </c>
    </row>
    <row r="41" spans="1:9" ht="28.05" customHeight="1" thickBot="1">
      <c r="A41" s="24" t="str">
        <f>'Collection Template'!A41</f>
        <v>Buy back centers</v>
      </c>
      <c r="B41" s="24" t="str">
        <f>'Collection Template'!D41</f>
        <v>Various</v>
      </c>
      <c r="C41" s="46">
        <f>'Collection Template'!H41</f>
        <v>115.34999999999998</v>
      </c>
      <c r="D41" s="24" t="str">
        <f>'Collection Template'!E41</f>
        <v>Computer Circuit Board</v>
      </c>
      <c r="E41" s="24" t="str">
        <f>'Collection Template'!F41</f>
        <v>General</v>
      </c>
      <c r="F41" s="26"/>
      <c r="G41" s="26"/>
      <c r="H41" s="25">
        <f t="shared" si="0"/>
        <v>403.72499999999991</v>
      </c>
      <c r="I41" s="38">
        <f t="shared" si="1"/>
        <v>403.72499999999991</v>
      </c>
    </row>
    <row r="42" spans="1:9" ht="28.05" customHeight="1" thickBot="1">
      <c r="A42" s="24" t="str">
        <f>'Collection Template'!A42</f>
        <v>Buy back centers</v>
      </c>
      <c r="B42" s="24" t="str">
        <f>'Collection Template'!D42</f>
        <v>Various</v>
      </c>
      <c r="C42" s="46">
        <f>'Collection Template'!H42</f>
        <v>6689.3</v>
      </c>
      <c r="D42" s="24" t="str">
        <f>'Collection Template'!E42</f>
        <v>Stainless Steel household electronic appliances</v>
      </c>
      <c r="E42" s="24" t="str">
        <f>'Collection Template'!F42</f>
        <v>General</v>
      </c>
      <c r="F42" s="26"/>
      <c r="G42" s="26"/>
      <c r="H42" s="25">
        <f t="shared" si="0"/>
        <v>23412.55</v>
      </c>
      <c r="I42" s="38">
        <f t="shared" si="1"/>
        <v>23412.55</v>
      </c>
    </row>
    <row r="43" spans="1:9" ht="28.05" customHeight="1" thickBot="1">
      <c r="A43" s="24" t="str">
        <f>'Collection Template'!A43</f>
        <v>Buy back centers</v>
      </c>
      <c r="B43" s="24" t="str">
        <f>'Collection Template'!D43</f>
        <v>Various</v>
      </c>
      <c r="C43" s="46">
        <f>'Collection Template'!H43</f>
        <v>94.8</v>
      </c>
      <c r="D43" s="24" t="str">
        <f>'Collection Template'!E43</f>
        <v>Stainless Steel household electronic appliances</v>
      </c>
      <c r="E43" s="24" t="str">
        <f>'Collection Template'!F43</f>
        <v>General</v>
      </c>
      <c r="F43" s="26"/>
      <c r="G43" s="26"/>
      <c r="H43" s="25">
        <f t="shared" si="0"/>
        <v>331.8</v>
      </c>
      <c r="I43" s="38">
        <f t="shared" si="1"/>
        <v>331.8</v>
      </c>
    </row>
    <row r="44" spans="1:9" ht="28.05" customHeight="1" thickBot="1">
      <c r="A44" s="24" t="str">
        <f>'Collection Template'!A44</f>
        <v>Buy back centers</v>
      </c>
      <c r="B44" s="24" t="str">
        <f>'Collection Template'!D44</f>
        <v>Various</v>
      </c>
      <c r="C44" s="46">
        <f>'Collection Template'!H44</f>
        <v>6.8000000000000016</v>
      </c>
      <c r="D44" s="24" t="str">
        <f>'Collection Template'!E44</f>
        <v>Computer Hard drives</v>
      </c>
      <c r="E44" s="24" t="str">
        <f>'Collection Template'!F44</f>
        <v>General</v>
      </c>
      <c r="F44" s="26"/>
      <c r="G44" s="26"/>
      <c r="H44" s="25">
        <f t="shared" si="0"/>
        <v>23.800000000000004</v>
      </c>
      <c r="I44" s="38">
        <f t="shared" si="1"/>
        <v>23.800000000000004</v>
      </c>
    </row>
    <row r="45" spans="1:9" ht="28.05" customHeight="1" thickBot="1">
      <c r="A45" s="24" t="str">
        <f>'Collection Template'!A45</f>
        <v>Buy back centers</v>
      </c>
      <c r="B45" s="24" t="str">
        <f>'Collection Template'!D45</f>
        <v>Various</v>
      </c>
      <c r="C45" s="46">
        <f>'Collection Template'!H45</f>
        <v>112.25000000000001</v>
      </c>
      <c r="D45" s="24" t="str">
        <f>'Collection Template'!E45</f>
        <v>Computer Mother Board</v>
      </c>
      <c r="E45" s="24" t="str">
        <f>'Collection Template'!F45</f>
        <v>General</v>
      </c>
      <c r="F45" s="26"/>
      <c r="G45" s="26"/>
      <c r="H45" s="25">
        <f t="shared" si="0"/>
        <v>392.87500000000006</v>
      </c>
      <c r="I45" s="38">
        <f t="shared" si="1"/>
        <v>392.87500000000006</v>
      </c>
    </row>
    <row r="46" spans="1:9" ht="28.05" customHeight="1" thickBot="1">
      <c r="A46" s="24" t="str">
        <f>'Collection Template'!A46</f>
        <v>Buy back centers</v>
      </c>
      <c r="B46" s="24" t="str">
        <f>'Collection Template'!D46</f>
        <v>Various</v>
      </c>
      <c r="C46" s="46">
        <f>'Collection Template'!H46</f>
        <v>921.50000000000125</v>
      </c>
      <c r="D46" s="24" t="str">
        <f>'Collection Template'!E46</f>
        <v>Computer Circuit Board</v>
      </c>
      <c r="E46" s="24" t="str">
        <f>'Collection Template'!F46</f>
        <v>General</v>
      </c>
      <c r="F46" s="26"/>
      <c r="G46" s="26"/>
      <c r="H46" s="25">
        <f t="shared" si="0"/>
        <v>3225.2500000000045</v>
      </c>
      <c r="I46" s="38">
        <f t="shared" si="1"/>
        <v>3225.2500000000045</v>
      </c>
    </row>
    <row r="47" spans="1:9" ht="28.05" customHeight="1" thickBot="1">
      <c r="A47" s="24" t="str">
        <f>'Collection Template'!A47</f>
        <v>Buy back centers</v>
      </c>
      <c r="B47" s="24" t="str">
        <f>'Collection Template'!D47</f>
        <v>Various</v>
      </c>
      <c r="C47" s="46">
        <f>'Collection Template'!H47</f>
        <v>143</v>
      </c>
      <c r="D47" s="24" t="str">
        <f>'Collection Template'!E47</f>
        <v>Electric and electronic insulated copper cables and wire</v>
      </c>
      <c r="E47" s="24" t="str">
        <f>'Collection Template'!F47</f>
        <v>General</v>
      </c>
      <c r="F47" s="26"/>
      <c r="G47" s="26"/>
      <c r="H47" s="25">
        <f t="shared" si="0"/>
        <v>500.5</v>
      </c>
      <c r="I47" s="38">
        <f t="shared" si="1"/>
        <v>500.5</v>
      </c>
    </row>
    <row r="48" spans="1:9" ht="28.05" customHeight="1" thickBot="1">
      <c r="A48" s="24" t="str">
        <f>'Collection Template'!A48</f>
        <v>Buy back centers</v>
      </c>
      <c r="B48" s="24" t="str">
        <f>'Collection Template'!D48</f>
        <v>Various</v>
      </c>
      <c r="C48" s="46">
        <f>'Collection Template'!H48</f>
        <v>254</v>
      </c>
      <c r="D48" s="24" t="str">
        <f>'Collection Template'!E48</f>
        <v>Household electronic appliance heating elements</v>
      </c>
      <c r="E48" s="24" t="str">
        <f>'Collection Template'!F48</f>
        <v>General</v>
      </c>
      <c r="F48" s="26"/>
      <c r="G48" s="26"/>
      <c r="H48" s="25">
        <f t="shared" si="0"/>
        <v>889</v>
      </c>
      <c r="I48" s="38">
        <f t="shared" si="1"/>
        <v>889</v>
      </c>
    </row>
    <row r="49" spans="1:9" ht="28.05" customHeight="1" thickBot="1">
      <c r="A49" s="24" t="str">
        <f>'Collection Template'!A49</f>
        <v>Buy back centers</v>
      </c>
      <c r="B49" s="24" t="str">
        <f>'Collection Template'!D49</f>
        <v>Various</v>
      </c>
      <c r="C49" s="46">
        <f>'Collection Template'!H49</f>
        <v>147</v>
      </c>
      <c r="D49" s="24" t="str">
        <f>'Collection Template'!E49</f>
        <v>Computer Circuit Board</v>
      </c>
      <c r="E49" s="24" t="str">
        <f>'Collection Template'!F49</f>
        <v>General</v>
      </c>
      <c r="F49" s="26"/>
      <c r="G49" s="26"/>
      <c r="H49" s="25">
        <f t="shared" si="0"/>
        <v>514.5</v>
      </c>
      <c r="I49" s="38">
        <f t="shared" si="1"/>
        <v>514.5</v>
      </c>
    </row>
    <row r="50" spans="1:9" ht="28.05" customHeight="1" thickBot="1">
      <c r="A50" s="24" t="str">
        <f>'Collection Template'!A50</f>
        <v>Buy back centers</v>
      </c>
      <c r="B50" s="24" t="str">
        <f>'Collection Template'!D50</f>
        <v>Various</v>
      </c>
      <c r="C50" s="46">
        <f>'Collection Template'!H50</f>
        <v>82.599999999999966</v>
      </c>
      <c r="D50" s="24" t="str">
        <f>'Collection Template'!E50</f>
        <v>Stainless Steel household electronic appliances</v>
      </c>
      <c r="E50" s="24" t="str">
        <f>'Collection Template'!F50</f>
        <v>General</v>
      </c>
      <c r="F50" s="26"/>
      <c r="G50" s="26"/>
      <c r="H50" s="25">
        <f t="shared" si="0"/>
        <v>289.09999999999991</v>
      </c>
      <c r="I50" s="38">
        <f t="shared" si="1"/>
        <v>289.09999999999991</v>
      </c>
    </row>
    <row r="51" spans="1:9" ht="28.05" customHeight="1" thickBot="1">
      <c r="A51" s="24" t="str">
        <f>'Collection Template'!A51</f>
        <v>Buy back centers</v>
      </c>
      <c r="B51" s="24" t="str">
        <f>'Collection Template'!D51</f>
        <v>Various</v>
      </c>
      <c r="C51" s="46">
        <f>'Collection Template'!H51</f>
        <v>1659</v>
      </c>
      <c r="D51" s="24" t="str">
        <f>'Collection Template'!E51</f>
        <v>Stainless Steel household electronic appliances</v>
      </c>
      <c r="E51" s="24" t="str">
        <f>'Collection Template'!F51</f>
        <v>General</v>
      </c>
      <c r="F51" s="26"/>
      <c r="G51" s="26"/>
      <c r="H51" s="25">
        <f t="shared" si="0"/>
        <v>5806.5</v>
      </c>
      <c r="I51" s="38">
        <f t="shared" si="1"/>
        <v>5806.5</v>
      </c>
    </row>
    <row r="52" spans="1:9" ht="28.05" customHeight="1" thickBot="1">
      <c r="A52" s="24" t="str">
        <f>'Collection Template'!A52</f>
        <v>Buy back centers</v>
      </c>
      <c r="B52" s="24" t="str">
        <f>'Collection Template'!D52</f>
        <v>Various</v>
      </c>
      <c r="C52" s="46">
        <f>'Collection Template'!H52</f>
        <v>195961.74</v>
      </c>
      <c r="D52" s="24" t="str">
        <f>'Collection Template'!E52</f>
        <v>Large steel electric and electronic equipment</v>
      </c>
      <c r="E52" s="24" t="str">
        <f>'Collection Template'!F52</f>
        <v>General</v>
      </c>
      <c r="F52" s="26"/>
      <c r="G52" s="26"/>
      <c r="H52" s="25">
        <f t="shared" si="0"/>
        <v>685866.09</v>
      </c>
      <c r="I52" s="38">
        <f t="shared" si="1"/>
        <v>685866.09</v>
      </c>
    </row>
    <row r="53" spans="1:9" ht="28.05" customHeight="1" thickBot="1">
      <c r="A53" s="24" t="str">
        <f>'Collection Template'!A53</f>
        <v>Buy back centers</v>
      </c>
      <c r="B53" s="24" t="str">
        <f>'Collection Template'!D53</f>
        <v>Various</v>
      </c>
      <c r="C53" s="46">
        <f>'Collection Template'!H53</f>
        <v>233852.62</v>
      </c>
      <c r="D53" s="24" t="str">
        <f>'Collection Template'!E53</f>
        <v>Medium steel electric and electronic equipment</v>
      </c>
      <c r="E53" s="24" t="str">
        <f>'Collection Template'!F53</f>
        <v>General</v>
      </c>
      <c r="F53" s="26"/>
      <c r="G53" s="26"/>
      <c r="H53" s="25">
        <f t="shared" si="0"/>
        <v>818484.16999999993</v>
      </c>
      <c r="I53" s="38">
        <f t="shared" si="1"/>
        <v>818484.16999999993</v>
      </c>
    </row>
    <row r="54" spans="1:9" ht="28.05" customHeight="1" thickBot="1">
      <c r="A54" s="24" t="str">
        <f>'Collection Template'!A54</f>
        <v>Buy back centers</v>
      </c>
      <c r="B54" s="24" t="str">
        <f>'Collection Template'!D54</f>
        <v>Various</v>
      </c>
      <c r="C54" s="46">
        <f>'Collection Template'!H54</f>
        <v>221936.27</v>
      </c>
      <c r="D54" s="24" t="str">
        <f>'Collection Template'!E54</f>
        <v>Small steel electric and electronic equipment</v>
      </c>
      <c r="E54" s="24" t="str">
        <f>'Collection Template'!F54</f>
        <v>General</v>
      </c>
      <c r="F54" s="26"/>
      <c r="G54" s="26"/>
      <c r="H54" s="25">
        <f t="shared" si="0"/>
        <v>776776.94499999995</v>
      </c>
      <c r="I54" s="38">
        <f t="shared" si="1"/>
        <v>776776.94499999995</v>
      </c>
    </row>
    <row r="55" spans="1:9" ht="28.05" customHeight="1" thickBot="1">
      <c r="A55" s="24" t="str">
        <f>'Collection Template'!A55</f>
        <v>Buy back centers</v>
      </c>
      <c r="B55" s="24" t="str">
        <f>'Collection Template'!D55</f>
        <v>Various</v>
      </c>
      <c r="C55" s="46">
        <f>'Collection Template'!H55</f>
        <v>44968</v>
      </c>
      <c r="D55" s="24" t="str">
        <f>'Collection Template'!E55</f>
        <v>Electric and electronic steel cables and wire</v>
      </c>
      <c r="E55" s="24" t="str">
        <f>'Collection Template'!F55</f>
        <v>General</v>
      </c>
      <c r="F55" s="26"/>
      <c r="G55" s="26"/>
      <c r="H55" s="25">
        <f t="shared" si="0"/>
        <v>157388</v>
      </c>
      <c r="I55" s="38">
        <f t="shared" si="1"/>
        <v>157388</v>
      </c>
    </row>
    <row r="56" spans="1:9" ht="28.05" customHeight="1" thickBot="1">
      <c r="A56" s="24" t="str">
        <f>'Collection Template'!A56</f>
        <v>Buy back centers</v>
      </c>
      <c r="B56" s="24" t="str">
        <f>'Collection Template'!D56</f>
        <v>Various</v>
      </c>
      <c r="C56" s="46">
        <f>'Collection Template'!H56</f>
        <v>52</v>
      </c>
      <c r="D56" s="24" t="str">
        <f>'Collection Template'!E56</f>
        <v>Air conditioning radiators</v>
      </c>
      <c r="E56" s="24" t="str">
        <f>'Collection Template'!F56</f>
        <v>General</v>
      </c>
      <c r="F56" s="26"/>
      <c r="G56" s="26"/>
      <c r="H56" s="25">
        <f t="shared" si="0"/>
        <v>182</v>
      </c>
      <c r="I56" s="38">
        <f t="shared" si="1"/>
        <v>182</v>
      </c>
    </row>
    <row r="57" spans="1:9" ht="28.05" customHeight="1" thickBot="1">
      <c r="A57" s="24" t="str">
        <f>'Collection Template'!A57</f>
        <v>Buy back centers</v>
      </c>
      <c r="B57" s="24" t="str">
        <f>'Collection Template'!D57</f>
        <v>Various</v>
      </c>
      <c r="C57" s="46">
        <f>'Collection Template'!H57</f>
        <v>44</v>
      </c>
      <c r="D57" s="24" t="str">
        <f>'Collection Template'!E57</f>
        <v>Electric and electronic aluminium cables and wire</v>
      </c>
      <c r="E57" s="24" t="str">
        <f>'Collection Template'!F57</f>
        <v>General</v>
      </c>
      <c r="F57" s="26"/>
      <c r="G57" s="26"/>
      <c r="H57" s="25">
        <f t="shared" si="0"/>
        <v>154</v>
      </c>
      <c r="I57" s="38">
        <f t="shared" si="1"/>
        <v>154</v>
      </c>
    </row>
    <row r="58" spans="1:9" ht="28.05" customHeight="1" thickBot="1">
      <c r="A58" s="24" t="str">
        <f>'Collection Template'!A58</f>
        <v>Buy back centers</v>
      </c>
      <c r="B58" s="24" t="str">
        <f>'Collection Template'!D58</f>
        <v>Various</v>
      </c>
      <c r="C58" s="46">
        <f>'Collection Template'!H58</f>
        <v>69.400000000000006</v>
      </c>
      <c r="D58" s="24" t="str">
        <f>'Collection Template'!E58</f>
        <v>Electric and electronic insulated copper cables and wire</v>
      </c>
      <c r="E58" s="24" t="str">
        <f>'Collection Template'!F58</f>
        <v>General</v>
      </c>
      <c r="F58" s="26"/>
      <c r="G58" s="26"/>
      <c r="H58" s="25">
        <f t="shared" si="0"/>
        <v>242.90000000000003</v>
      </c>
      <c r="I58" s="38">
        <f t="shared" si="1"/>
        <v>242.90000000000003</v>
      </c>
    </row>
    <row r="59" spans="1:9" ht="28.05" customHeight="1" thickBot="1">
      <c r="A59" s="24" t="str">
        <f>'Collection Template'!A59</f>
        <v>Buy back centers</v>
      </c>
      <c r="B59" s="24" t="str">
        <f>'Collection Template'!D59</f>
        <v>Various</v>
      </c>
      <c r="C59" s="46">
        <f>'Collection Template'!H59</f>
        <v>591.70000000000005</v>
      </c>
      <c r="D59" s="24" t="str">
        <f>'Collection Template'!E59</f>
        <v>Electric and electronic copper cables and wire</v>
      </c>
      <c r="E59" s="24" t="str">
        <f>'Collection Template'!F59</f>
        <v>General</v>
      </c>
      <c r="F59" s="26"/>
      <c r="G59" s="26"/>
      <c r="H59" s="25">
        <f t="shared" si="0"/>
        <v>2070.9500000000003</v>
      </c>
      <c r="I59" s="38">
        <f t="shared" si="1"/>
        <v>2070.9500000000003</v>
      </c>
    </row>
    <row r="60" spans="1:9" ht="28.05" customHeight="1" thickBot="1">
      <c r="A60" s="24" t="str">
        <f>'Collection Template'!A60</f>
        <v>Buy back centers</v>
      </c>
      <c r="B60" s="24" t="str">
        <f>'Collection Template'!D60</f>
        <v>Various</v>
      </c>
      <c r="C60" s="46">
        <f>'Collection Template'!H60</f>
        <v>219.10000000000002</v>
      </c>
      <c r="D60" s="24" t="str">
        <f>'Collection Template'!E60</f>
        <v>Electric and electronic copper cables and wire</v>
      </c>
      <c r="E60" s="24" t="str">
        <f>'Collection Template'!F60</f>
        <v>General</v>
      </c>
      <c r="F60" s="26"/>
      <c r="G60" s="26"/>
      <c r="H60" s="25">
        <f t="shared" si="0"/>
        <v>766.85000000000014</v>
      </c>
      <c r="I60" s="38">
        <f t="shared" si="1"/>
        <v>766.85000000000014</v>
      </c>
    </row>
    <row r="61" spans="1:9" ht="28.05" customHeight="1" thickBot="1">
      <c r="A61" s="52" t="str">
        <f>'Collection Template'!A61</f>
        <v>Buy back centers</v>
      </c>
      <c r="B61" s="52" t="str">
        <f>'Collection Template'!D61</f>
        <v>Various</v>
      </c>
      <c r="C61" s="55">
        <f>'Collection Template'!H61</f>
        <v>0.5</v>
      </c>
      <c r="D61" s="52" t="str">
        <f>'Collection Template'!E61</f>
        <v>Electric and electronic copper cables and wire</v>
      </c>
      <c r="E61" s="52" t="str">
        <f>'Collection Template'!F61</f>
        <v>General</v>
      </c>
      <c r="F61" s="27"/>
      <c r="G61" s="27"/>
      <c r="H61" s="53">
        <f t="shared" si="0"/>
        <v>1.75</v>
      </c>
      <c r="I61" s="54">
        <f t="shared" si="1"/>
        <v>1.75</v>
      </c>
    </row>
    <row r="62" spans="1:9" ht="25.8" customHeight="1" thickBot="1">
      <c r="B62" s="11" t="s">
        <v>31</v>
      </c>
      <c r="C62" s="47">
        <f>'Collection Template'!H62</f>
        <v>816207.24000000046</v>
      </c>
      <c r="H62" s="11" t="s">
        <v>25</v>
      </c>
      <c r="I62" s="14">
        <f>SUM(I7:I61)</f>
        <v>2856725.3400000012</v>
      </c>
    </row>
    <row r="63" spans="1:9" ht="22.2" customHeight="1" thickBot="1">
      <c r="H63" s="11" t="s">
        <v>26</v>
      </c>
      <c r="I63" s="14">
        <f>I62*0.15</f>
        <v>428508.80100000015</v>
      </c>
    </row>
    <row r="64" spans="1:9" ht="22.8" customHeight="1" thickBot="1">
      <c r="C64" s="50"/>
      <c r="H64" s="11" t="s">
        <v>4</v>
      </c>
      <c r="I64" s="14">
        <f>+I62+I63</f>
        <v>3285234.1410000012</v>
      </c>
    </row>
    <row r="65" spans="3:3">
      <c r="C65" s="50"/>
    </row>
  </sheetData>
  <sheetProtection formatCells="0" formatRows="0" insertRows="0" deleteRows="0"/>
  <mergeCells count="2">
    <mergeCell ref="A5:I5"/>
    <mergeCell ref="A1:I4"/>
  </mergeCells>
  <dataValidations count="3">
    <dataValidation type="whole" operator="greaterThanOrEqual" allowBlank="1" showInputMessage="1" promptTitle="Recycling Costs (R)" prompt="As per agreed rates with ERA." sqref="H7:H61" xr:uid="{5EC5B244-052C-443D-85F4-6F96D102260C}">
      <formula1>0</formula1>
    </dataValidation>
    <dataValidation type="whole" operator="greaterThanOrEqual" allowBlank="1" showInputMessage="1" promptTitle="Collection Cost (R)" prompt="As per agreed rates with ERA." sqref="F7:F61" xr:uid="{5ED01641-CF81-4D5C-B2B5-801A59825AC0}">
      <formula1>0</formula1>
    </dataValidation>
    <dataValidation type="whole" operator="greaterThanOrEqual" allowBlank="1" showInputMessage="1" promptTitle="Transport Costs (R)" prompt="As per agreed rates with ERA." sqref="G7:G61" xr:uid="{32C4F5E6-91F8-4BB2-A51C-F93C0B44C978}">
      <formula1>0</formula1>
    </dataValidation>
  </dataValidations>
  <pageMargins left="0.7" right="0.7" top="0.75" bottom="0.75" header="0.3" footer="0.3"/>
  <pageSetup paperSize="9" scale="4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AA33-2E49-405E-9ED1-83F6344E1AA3}">
  <dimension ref="A1:B11"/>
  <sheetViews>
    <sheetView workbookViewId="0">
      <selection activeCell="E7" sqref="E7"/>
    </sheetView>
  </sheetViews>
  <sheetFormatPr defaultColWidth="8.77734375" defaultRowHeight="13.8"/>
  <cols>
    <col min="1" max="1" width="20.33203125" style="1" customWidth="1"/>
    <col min="2" max="2" width="33.33203125" style="1" customWidth="1"/>
    <col min="3" max="16384" width="8.77734375" style="1"/>
  </cols>
  <sheetData>
    <row r="1" spans="1:2">
      <c r="A1" s="1" t="s">
        <v>11</v>
      </c>
      <c r="B1" s="2" t="s">
        <v>9</v>
      </c>
    </row>
    <row r="2" spans="1:2">
      <c r="B2" s="2" t="s">
        <v>10</v>
      </c>
    </row>
    <row r="4" spans="1:2">
      <c r="A4" s="1" t="s">
        <v>12</v>
      </c>
      <c r="B4" s="2" t="s">
        <v>13</v>
      </c>
    </row>
    <row r="5" spans="1:2">
      <c r="B5" s="2" t="s">
        <v>14</v>
      </c>
    </row>
    <row r="6" spans="1:2">
      <c r="B6" s="2" t="s">
        <v>15</v>
      </c>
    </row>
    <row r="8" spans="1:2">
      <c r="A8" s="1" t="s">
        <v>5</v>
      </c>
      <c r="B8" s="2" t="s">
        <v>19</v>
      </c>
    </row>
    <row r="9" spans="1:2">
      <c r="B9" s="2" t="s">
        <v>20</v>
      </c>
    </row>
    <row r="10" spans="1:2">
      <c r="B10" s="2" t="s">
        <v>21</v>
      </c>
    </row>
    <row r="11" spans="1:2">
      <c r="B11" s="2" t="s">
        <v>22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192A2A49566E409FDF9DEF604AA8CA" ma:contentTypeVersion="17" ma:contentTypeDescription="Create a new document." ma:contentTypeScope="" ma:versionID="f07da11bfa11cf690166d3b1547e8ec3">
  <xsd:schema xmlns:xsd="http://www.w3.org/2001/XMLSchema" xmlns:xs="http://www.w3.org/2001/XMLSchema" xmlns:p="http://schemas.microsoft.com/office/2006/metadata/properties" xmlns:ns2="fe236fe7-77fd-40c3-a21b-c1267c1915e8" xmlns:ns3="f00cc5c5-736a-408f-b0f4-7a91e9aa86b9" targetNamespace="http://schemas.microsoft.com/office/2006/metadata/properties" ma:root="true" ma:fieldsID="d3c9568102785ec1ae1a02b4b77e604b" ns2:_="" ns3:_="">
    <xsd:import namespace="fe236fe7-77fd-40c3-a21b-c1267c1915e8"/>
    <xsd:import namespace="f00cc5c5-736a-408f-b0f4-7a91e9aa86b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36fe7-77fd-40c3-a21b-c1267c1915e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5dac0d7-7c91-4863-9220-b8df36bb3681}" ma:internalName="TaxCatchAll" ma:showField="CatchAllData" ma:web="fe236fe7-77fd-40c3-a21b-c1267c1915e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0cc5c5-736a-408f-b0f4-7a91e9aa86b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935877-a85f-4717-93b2-3d28711bd4f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0cc5c5-736a-408f-b0f4-7a91e9aa86b9">
      <Terms xmlns="http://schemas.microsoft.com/office/infopath/2007/PartnerControls"/>
    </lcf76f155ced4ddcb4097134ff3c332f>
    <TaxCatchAll xmlns="fe236fe7-77fd-40c3-a21b-c1267c1915e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7A1A01-0457-4F9D-ADBE-4ED6C1459FA1}"/>
</file>

<file path=customXml/itemProps2.xml><?xml version="1.0" encoding="utf-8"?>
<ds:datastoreItem xmlns:ds="http://schemas.openxmlformats.org/officeDocument/2006/customXml" ds:itemID="{3D15E881-B06D-4692-BED1-044792597661}">
  <ds:schemaRefs>
    <ds:schemaRef ds:uri="http://schemas.microsoft.com/office/2006/metadata/properties"/>
    <ds:schemaRef ds:uri="http://schemas.microsoft.com/office/infopath/2007/PartnerControls"/>
    <ds:schemaRef ds:uri="f00cc5c5-736a-408f-b0f4-7a91e9aa86b9"/>
    <ds:schemaRef ds:uri="fe236fe7-77fd-40c3-a21b-c1267c1915e8"/>
  </ds:schemaRefs>
</ds:datastoreItem>
</file>

<file path=customXml/itemProps3.xml><?xml version="1.0" encoding="utf-8"?>
<ds:datastoreItem xmlns:ds="http://schemas.openxmlformats.org/officeDocument/2006/customXml" ds:itemID="{5ACFF0C2-526F-4634-A03F-734FB58899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Collection Template</vt:lpstr>
      <vt:lpstr>Treatment Template</vt:lpstr>
      <vt:lpstr>Billing Summary</vt:lpstr>
      <vt:lpstr>VALIDATIONS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Francois van Wyk</cp:lastModifiedBy>
  <cp:lastPrinted>2022-12-02T15:13:46Z</cp:lastPrinted>
  <dcterms:created xsi:type="dcterms:W3CDTF">2022-11-28T10:19:39Z</dcterms:created>
  <dcterms:modified xsi:type="dcterms:W3CDTF">2024-04-06T10:03:43Z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0x010100F3192A2A49566E409FDF9DEF604AA8CA</vt:lpwstr>
  </property>
</Properties>
</file>